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<sst xmlns="http://schemas.openxmlformats.org/spreadsheetml/2006/main" count="114" uniqueCount="112">
  <si>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</si>
  <si>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</si>
  <si>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</si>
  <si>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</si>
  <si>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</si>
  <si>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</si>
  <si>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</si>
  <si>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</si>
  <si>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</si>
  <si>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</si>
  <si>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</si>
  <si>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</si>
  <si>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</si>
  <si>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</si>
  <si>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</si>
  <si>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</si>
  <si>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</si>
  <si>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</si>
  <si>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</si>
  <si>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</si>
  <si>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</si>
  <si>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</si>
  <si>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</si>
  <si>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</si>
  <si>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</si>
  <si>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</si>
  <si>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</si>
  <si>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</si>
  <si>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</si>
  <si>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</si>
  <si>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</si>
  <si>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</si>
  <si>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</si>
  <si>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</si>
  <si>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</si>
  <si>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</si>
  <si>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</si>
  <si>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</si>
  <si>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</si>
  <si>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</si>
  <si>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</si>
  <si>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</si>
  <si>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</si>
  <si>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</si>
  <si>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</si>
  <si>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</si>
  <si>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</si>
  <si>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</si>
  <si>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</si>
  <si>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</si>
  <si>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</si>
  <si>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</si>
  <si>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</si>
  <si>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</si>
  <si>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</si>
  <si>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</si>
  <si>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</si>
  <si>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</si>
  <si>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</si>
  <si>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</si>
  <si>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</si>
  <si>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</si>
  <si>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</si>
  <si>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</si>
  <si>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</si>
  <si>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</si>
  <si>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</si>
  <si>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</si>
  <si>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</si>
  <si>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</si>
  <si>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</si>
  <si>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</si>
  <si>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</si>
  <si>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</si>
  <si>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</si>
  <si>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</si>
  <si>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</si>
  <si>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</si>
  <si>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</si>
  <si>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</si>
  <si>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</si>
  <si>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</si>
  <si>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</si>
  <si>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</si>
  <si>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</si>
  <si>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</si>
  <si>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</si>
  <si>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</si>
  <si>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</si>
  <si>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</si>
  <si>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</si>
  <si>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</si>
  <si>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</si>
  <si>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</si>
  <si>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</si>
  <si>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</si>
  <si>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</si>
  <si>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</si>
  <si>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</si>
  <si>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</si>
  <si>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</si>
  <si>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</si>
  <si>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</si>
  <si>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</si>
  <si>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</si>
  <si>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</si>
  <si>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</si>
  <si>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</si>
  <si>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</si>
  <si>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15/09/18 - VENCIMENTO 21/09/18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</si>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</sst>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62" sqref="Q6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75390625" style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360368</v>
      </c>
      <c r="C7" s="10">
        <f>C8+C20+C24</f>
        <v>242420</v>
      </c>
      <c r="D7" s="10">
        <f>D8+D20+D24</f>
        <v>300059</v>
      </c>
      <c r="E7" s="10">
        <f>E8+E20+E24</f>
        <v>47930</v>
      </c>
      <c r="F7" s="10">
        <f aca="true" t="shared" si="0" ref="F7:N7">F8+F20+F24</f>
        <v>241565</v>
      </c>
      <c r="G7" s="10">
        <f t="shared" si="0"/>
        <v>369398</v>
      </c>
      <c r="H7" s="10">
        <f>H8+H20+H24</f>
        <v>244057</v>
      </c>
      <c r="I7" s="10">
        <f>I8+I20+I24</f>
        <v>63136</v>
      </c>
      <c r="J7" s="10">
        <f>J8+J20+J24</f>
        <v>306021</v>
      </c>
      <c r="K7" s="10">
        <f>K8+K20+K24</f>
        <v>222037</v>
      </c>
      <c r="L7" s="10">
        <f>L8+L20+L24</f>
        <v>281415</v>
      </c>
      <c r="M7" s="10">
        <f t="shared" si="0"/>
        <v>93839</v>
      </c>
      <c r="N7" s="10">
        <f t="shared" si="0"/>
        <v>57343</v>
      </c>
      <c r="O7" s="10">
        <f>+O8+O20+O24</f>
        <v>2829588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163925</v>
      </c>
      <c r="C8" s="12">
        <f>+C9+C12+C16</f>
        <v>117107</v>
      </c>
      <c r="D8" s="12">
        <f>+D9+D12+D16</f>
        <v>152938</v>
      </c>
      <c r="E8" s="12">
        <f>+E9+E12+E16</f>
        <v>22366</v>
      </c>
      <c r="F8" s="12">
        <f aca="true" t="shared" si="1" ref="F8:N8">+F9+F12+F16</f>
        <v>116056</v>
      </c>
      <c r="G8" s="12">
        <f t="shared" si="1"/>
        <v>179885</v>
      </c>
      <c r="H8" s="12">
        <f>+H9+H12+H16</f>
        <v>118632</v>
      </c>
      <c r="I8" s="12">
        <f>+I9+I12+I16</f>
        <v>31065</v>
      </c>
      <c r="J8" s="12">
        <f>+J9+J12+J16</f>
        <v>148677</v>
      </c>
      <c r="K8" s="12">
        <f>+K9+K12+K16</f>
        <v>108356</v>
      </c>
      <c r="L8" s="12">
        <f>+L9+L12+L16</f>
        <v>134542</v>
      </c>
      <c r="M8" s="12">
        <f t="shared" si="1"/>
        <v>49486</v>
      </c>
      <c r="N8" s="12">
        <f t="shared" si="1"/>
        <v>32225</v>
      </c>
      <c r="O8" s="12">
        <f>SUM(B8:N8)</f>
        <v>1375260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18870</v>
      </c>
      <c r="C9" s="14">
        <v>17162</v>
      </c>
      <c r="D9" s="14">
        <v>14583</v>
      </c>
      <c r="E9" s="14">
        <v>2299</v>
      </c>
      <c r="F9" s="14">
        <v>11593</v>
      </c>
      <c r="G9" s="14">
        <v>20725</v>
      </c>
      <c r="H9" s="14">
        <v>17654</v>
      </c>
      <c r="I9" s="14">
        <v>4466</v>
      </c>
      <c r="J9" s="14">
        <v>11611</v>
      </c>
      <c r="K9" s="14">
        <v>13937</v>
      </c>
      <c r="L9" s="14">
        <v>12342</v>
      </c>
      <c r="M9" s="14">
        <v>6073</v>
      </c>
      <c r="N9" s="14">
        <v>4106</v>
      </c>
      <c r="O9" s="12">
        <f aca="true" t="shared" si="2" ref="O9:O19">SUM(B9:N9)</f>
        <v>155421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18870</v>
      </c>
      <c r="C10" s="14">
        <f>+C9-C11</f>
        <v>17162</v>
      </c>
      <c r="D10" s="14">
        <f>+D9-D11</f>
        <v>14583</v>
      </c>
      <c r="E10" s="14">
        <f>+E9-E11</f>
        <v>2299</v>
      </c>
      <c r="F10" s="14">
        <f aca="true" t="shared" si="3" ref="F10:N10">+F9-F11</f>
        <v>11593</v>
      </c>
      <c r="G10" s="14">
        <f t="shared" si="3"/>
        <v>20725</v>
      </c>
      <c r="H10" s="14">
        <f>+H9-H11</f>
        <v>17654</v>
      </c>
      <c r="I10" s="14">
        <f>+I9-I11</f>
        <v>4466</v>
      </c>
      <c r="J10" s="14">
        <f>+J9-J11</f>
        <v>11611</v>
      </c>
      <c r="K10" s="14">
        <f>+K9-K11</f>
        <v>13937</v>
      </c>
      <c r="L10" s="14">
        <f>+L9-L11</f>
        <v>12342</v>
      </c>
      <c r="M10" s="14">
        <f t="shared" si="3"/>
        <v>6073</v>
      </c>
      <c r="N10" s="14">
        <f t="shared" si="3"/>
        <v>4106</v>
      </c>
      <c r="O10" s="12">
        <f t="shared" si="2"/>
        <v>155421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137104</v>
      </c>
      <c r="C12" s="14">
        <f>C13+C14+C15</f>
        <v>94494</v>
      </c>
      <c r="D12" s="14">
        <f>D13+D14+D15</f>
        <v>132058</v>
      </c>
      <c r="E12" s="14">
        <f>E13+E14+E15</f>
        <v>19112</v>
      </c>
      <c r="F12" s="14">
        <f aca="true" t="shared" si="4" ref="F12:N12">F13+F14+F15</f>
        <v>98801</v>
      </c>
      <c r="G12" s="14">
        <f t="shared" si="4"/>
        <v>150156</v>
      </c>
      <c r="H12" s="14">
        <f>H13+H14+H15</f>
        <v>95787</v>
      </c>
      <c r="I12" s="14">
        <f>I13+I14+I15</f>
        <v>25209</v>
      </c>
      <c r="J12" s="14">
        <f>J13+J14+J15</f>
        <v>129419</v>
      </c>
      <c r="K12" s="14">
        <f>K13+K14+K15</f>
        <v>89128</v>
      </c>
      <c r="L12" s="14">
        <f>L13+L14+L15</f>
        <v>114758</v>
      </c>
      <c r="M12" s="14">
        <f t="shared" si="4"/>
        <v>41296</v>
      </c>
      <c r="N12" s="14">
        <f t="shared" si="4"/>
        <v>26953</v>
      </c>
      <c r="O12" s="12">
        <f t="shared" si="2"/>
        <v>1154275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65549</v>
      </c>
      <c r="C13" s="14">
        <v>46239</v>
      </c>
      <c r="D13" s="14">
        <v>62988</v>
      </c>
      <c r="E13" s="14">
        <v>9179</v>
      </c>
      <c r="F13" s="14">
        <v>46487</v>
      </c>
      <c r="G13" s="14">
        <v>70881</v>
      </c>
      <c r="H13" s="14">
        <v>46584</v>
      </c>
      <c r="I13" s="14">
        <v>12448</v>
      </c>
      <c r="J13" s="14">
        <v>62104</v>
      </c>
      <c r="K13" s="14">
        <v>41426</v>
      </c>
      <c r="L13" s="14">
        <v>52032</v>
      </c>
      <c r="M13" s="14">
        <v>18009</v>
      </c>
      <c r="N13" s="14">
        <v>11495</v>
      </c>
      <c r="O13" s="12">
        <f t="shared" si="2"/>
        <v>545421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66313</v>
      </c>
      <c r="C14" s="14">
        <v>43227</v>
      </c>
      <c r="D14" s="14">
        <v>65167</v>
      </c>
      <c r="E14" s="14">
        <v>9063</v>
      </c>
      <c r="F14" s="14">
        <v>47848</v>
      </c>
      <c r="G14" s="14">
        <v>71040</v>
      </c>
      <c r="H14" s="14">
        <v>44956</v>
      </c>
      <c r="I14" s="14">
        <v>11631</v>
      </c>
      <c r="J14" s="14">
        <v>63535</v>
      </c>
      <c r="K14" s="14">
        <v>44297</v>
      </c>
      <c r="L14" s="14">
        <v>58746</v>
      </c>
      <c r="M14" s="14">
        <v>21722</v>
      </c>
      <c r="N14" s="14">
        <v>14588</v>
      </c>
      <c r="O14" s="12">
        <f t="shared" si="2"/>
        <v>562133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5242</v>
      </c>
      <c r="C15" s="14">
        <v>5028</v>
      </c>
      <c r="D15" s="14">
        <v>3903</v>
      </c>
      <c r="E15" s="14">
        <v>870</v>
      </c>
      <c r="F15" s="14">
        <v>4466</v>
      </c>
      <c r="G15" s="14">
        <v>8235</v>
      </c>
      <c r="H15" s="14">
        <v>4247</v>
      </c>
      <c r="I15" s="14">
        <v>1130</v>
      </c>
      <c r="J15" s="14">
        <v>3780</v>
      </c>
      <c r="K15" s="14">
        <v>3405</v>
      </c>
      <c r="L15" s="14">
        <v>3980</v>
      </c>
      <c r="M15" s="14">
        <v>1565</v>
      </c>
      <c r="N15" s="14">
        <v>870</v>
      </c>
      <c r="O15" s="12">
        <f t="shared" si="2"/>
        <v>46721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7951</v>
      </c>
      <c r="C16" s="14">
        <f>C17+C18+C19</f>
        <v>5451</v>
      </c>
      <c r="D16" s="14">
        <f>D17+D18+D19</f>
        <v>6297</v>
      </c>
      <c r="E16" s="14">
        <f>E17+E18+E19</f>
        <v>955</v>
      </c>
      <c r="F16" s="14">
        <f aca="true" t="shared" si="5" ref="F16:N16">F17+F18+F19</f>
        <v>5662</v>
      </c>
      <c r="G16" s="14">
        <f t="shared" si="5"/>
        <v>9004</v>
      </c>
      <c r="H16" s="14">
        <f>H17+H18+H19</f>
        <v>5191</v>
      </c>
      <c r="I16" s="14">
        <f>I17+I18+I19</f>
        <v>1390</v>
      </c>
      <c r="J16" s="14">
        <f>J17+J18+J19</f>
        <v>7647</v>
      </c>
      <c r="K16" s="14">
        <f>K17+K18+K19</f>
        <v>5291</v>
      </c>
      <c r="L16" s="14">
        <f>L17+L18+L19</f>
        <v>7442</v>
      </c>
      <c r="M16" s="14">
        <f t="shared" si="5"/>
        <v>2117</v>
      </c>
      <c r="N16" s="14">
        <f t="shared" si="5"/>
        <v>1166</v>
      </c>
      <c r="O16" s="12">
        <f t="shared" si="2"/>
        <v>65564</v>
      </c>
    </row>
    <row r="17" spans="1:26" ht="18.75" customHeight="1">
      <c r="A17" s="15" t="s">
        <v>16</v>
      </c>
      <c r="B17" s="14">
        <v>7925</v>
      </c>
      <c r="C17" s="14">
        <v>5440</v>
      </c>
      <c r="D17" s="14">
        <v>6290</v>
      </c>
      <c r="E17" s="14">
        <v>949</v>
      </c>
      <c r="F17" s="14">
        <v>5658</v>
      </c>
      <c r="G17" s="14">
        <v>8993</v>
      </c>
      <c r="H17" s="14">
        <v>5175</v>
      </c>
      <c r="I17" s="14">
        <v>1385</v>
      </c>
      <c r="J17" s="14">
        <v>7641</v>
      </c>
      <c r="K17" s="14">
        <v>5281</v>
      </c>
      <c r="L17" s="14">
        <v>7435</v>
      </c>
      <c r="M17" s="14">
        <v>2103</v>
      </c>
      <c r="N17" s="14">
        <v>1160</v>
      </c>
      <c r="O17" s="12">
        <f t="shared" si="2"/>
        <v>65435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6</v>
      </c>
      <c r="D18" s="14">
        <v>7</v>
      </c>
      <c r="E18" s="14">
        <v>5</v>
      </c>
      <c r="F18" s="14">
        <v>0</v>
      </c>
      <c r="G18" s="14">
        <v>8</v>
      </c>
      <c r="H18" s="14">
        <v>12</v>
      </c>
      <c r="I18" s="14">
        <v>1</v>
      </c>
      <c r="J18" s="14">
        <v>6</v>
      </c>
      <c r="K18" s="14">
        <v>5</v>
      </c>
      <c r="L18" s="14">
        <v>4</v>
      </c>
      <c r="M18" s="14">
        <v>9</v>
      </c>
      <c r="N18" s="14">
        <v>5</v>
      </c>
      <c r="O18" s="12">
        <f t="shared" si="2"/>
        <v>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5</v>
      </c>
      <c r="D19" s="14">
        <v>0</v>
      </c>
      <c r="E19" s="14">
        <v>1</v>
      </c>
      <c r="F19" s="14">
        <v>4</v>
      </c>
      <c r="G19" s="14">
        <v>3</v>
      </c>
      <c r="H19" s="14">
        <v>4</v>
      </c>
      <c r="I19" s="14">
        <v>4</v>
      </c>
      <c r="J19" s="14">
        <v>0</v>
      </c>
      <c r="K19" s="14">
        <v>5</v>
      </c>
      <c r="L19" s="14">
        <v>3</v>
      </c>
      <c r="M19" s="14">
        <v>5</v>
      </c>
      <c r="N19" s="14">
        <v>1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94686</v>
      </c>
      <c r="C20" s="18">
        <f>C21+C22+C23</f>
        <v>54875</v>
      </c>
      <c r="D20" s="18">
        <f>D21+D22+D23</f>
        <v>64396</v>
      </c>
      <c r="E20" s="18">
        <f>E21+E22+E23</f>
        <v>10174</v>
      </c>
      <c r="F20" s="18">
        <f aca="true" t="shared" si="6" ref="F20:N20">F21+F22+F23</f>
        <v>54580</v>
      </c>
      <c r="G20" s="18">
        <f t="shared" si="6"/>
        <v>80645</v>
      </c>
      <c r="H20" s="18">
        <f>H21+H22+H23</f>
        <v>59758</v>
      </c>
      <c r="I20" s="18">
        <f>I21+I22+I23</f>
        <v>15213</v>
      </c>
      <c r="J20" s="18">
        <f>J21+J22+J23</f>
        <v>78918</v>
      </c>
      <c r="K20" s="18">
        <f>K21+K22+K23</f>
        <v>50793</v>
      </c>
      <c r="L20" s="18">
        <f>L21+L22+L23</f>
        <v>83296</v>
      </c>
      <c r="M20" s="18">
        <f t="shared" si="6"/>
        <v>25326</v>
      </c>
      <c r="N20" s="18">
        <f t="shared" si="6"/>
        <v>14634</v>
      </c>
      <c r="O20" s="12">
        <f aca="true" t="shared" si="7" ref="O20:O26">SUM(B20:N20)</f>
        <v>687294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48307</v>
      </c>
      <c r="C21" s="14">
        <v>30317</v>
      </c>
      <c r="D21" s="14">
        <v>32250</v>
      </c>
      <c r="E21" s="14">
        <v>5238</v>
      </c>
      <c r="F21" s="14">
        <v>27718</v>
      </c>
      <c r="G21" s="14">
        <v>40893</v>
      </c>
      <c r="H21" s="14">
        <v>31956</v>
      </c>
      <c r="I21" s="14">
        <v>8243</v>
      </c>
      <c r="J21" s="14">
        <v>40208</v>
      </c>
      <c r="K21" s="14">
        <v>25513</v>
      </c>
      <c r="L21" s="14">
        <v>40347</v>
      </c>
      <c r="M21" s="14">
        <v>12151</v>
      </c>
      <c r="N21" s="14">
        <v>6776</v>
      </c>
      <c r="O21" s="12">
        <f t="shared" si="7"/>
        <v>349917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43788</v>
      </c>
      <c r="C22" s="14">
        <v>22533</v>
      </c>
      <c r="D22" s="14">
        <v>30698</v>
      </c>
      <c r="E22" s="14">
        <v>4634</v>
      </c>
      <c r="F22" s="14">
        <v>25150</v>
      </c>
      <c r="G22" s="14">
        <v>36679</v>
      </c>
      <c r="H22" s="14">
        <v>26147</v>
      </c>
      <c r="I22" s="14">
        <v>6564</v>
      </c>
      <c r="J22" s="14">
        <v>36962</v>
      </c>
      <c r="K22" s="14">
        <v>23857</v>
      </c>
      <c r="L22" s="14">
        <v>40789</v>
      </c>
      <c r="M22" s="14">
        <v>12481</v>
      </c>
      <c r="N22" s="14">
        <v>7486</v>
      </c>
      <c r="O22" s="12">
        <f t="shared" si="7"/>
        <v>317768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2591</v>
      </c>
      <c r="C23" s="14">
        <v>2025</v>
      </c>
      <c r="D23" s="14">
        <v>1448</v>
      </c>
      <c r="E23" s="14">
        <v>302</v>
      </c>
      <c r="F23" s="14">
        <v>1712</v>
      </c>
      <c r="G23" s="14">
        <v>3073</v>
      </c>
      <c r="H23" s="14">
        <v>1655</v>
      </c>
      <c r="I23" s="14">
        <v>406</v>
      </c>
      <c r="J23" s="14">
        <v>1748</v>
      </c>
      <c r="K23" s="14">
        <v>1423</v>
      </c>
      <c r="L23" s="14">
        <v>2160</v>
      </c>
      <c r="M23" s="14">
        <v>694</v>
      </c>
      <c r="N23" s="14">
        <v>372</v>
      </c>
      <c r="O23" s="12">
        <f t="shared" si="7"/>
        <v>19609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101757</v>
      </c>
      <c r="C24" s="14">
        <f>C25+C26</f>
        <v>70438</v>
      </c>
      <c r="D24" s="14">
        <f>D25+D26</f>
        <v>82725</v>
      </c>
      <c r="E24" s="14">
        <f>E25+E26</f>
        <v>15390</v>
      </c>
      <c r="F24" s="14">
        <f aca="true" t="shared" si="8" ref="F24:N24">F25+F26</f>
        <v>70929</v>
      </c>
      <c r="G24" s="14">
        <f t="shared" si="8"/>
        <v>108868</v>
      </c>
      <c r="H24" s="14">
        <f>H25+H26</f>
        <v>65667</v>
      </c>
      <c r="I24" s="14">
        <f>I25+I26</f>
        <v>16858</v>
      </c>
      <c r="J24" s="14">
        <f>J25+J26</f>
        <v>78426</v>
      </c>
      <c r="K24" s="14">
        <f>K25+K26</f>
        <v>62888</v>
      </c>
      <c r="L24" s="14">
        <f>L25+L26</f>
        <v>63577</v>
      </c>
      <c r="M24" s="14">
        <f t="shared" si="8"/>
        <v>19027</v>
      </c>
      <c r="N24" s="14">
        <f t="shared" si="8"/>
        <v>10484</v>
      </c>
      <c r="O24" s="12">
        <f t="shared" si="7"/>
        <v>767034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56412</v>
      </c>
      <c r="C25" s="14">
        <v>43752</v>
      </c>
      <c r="D25" s="14">
        <v>48937</v>
      </c>
      <c r="E25" s="14">
        <v>9841</v>
      </c>
      <c r="F25" s="14">
        <v>43850</v>
      </c>
      <c r="G25" s="14">
        <v>69281</v>
      </c>
      <c r="H25" s="14">
        <v>42730</v>
      </c>
      <c r="I25" s="14">
        <v>11667</v>
      </c>
      <c r="J25" s="14">
        <v>42862</v>
      </c>
      <c r="K25" s="14">
        <v>37492</v>
      </c>
      <c r="L25" s="14">
        <v>36754</v>
      </c>
      <c r="M25" s="14">
        <v>11129</v>
      </c>
      <c r="N25" s="14">
        <v>5704</v>
      </c>
      <c r="O25" s="12">
        <f t="shared" si="7"/>
        <v>460411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45345</v>
      </c>
      <c r="C26" s="14">
        <v>26686</v>
      </c>
      <c r="D26" s="14">
        <v>33788</v>
      </c>
      <c r="E26" s="14">
        <v>5549</v>
      </c>
      <c r="F26" s="14">
        <v>27079</v>
      </c>
      <c r="G26" s="14">
        <v>39587</v>
      </c>
      <c r="H26" s="14">
        <v>22937</v>
      </c>
      <c r="I26" s="14">
        <v>5191</v>
      </c>
      <c r="J26" s="14">
        <v>35564</v>
      </c>
      <c r="K26" s="14">
        <v>25396</v>
      </c>
      <c r="L26" s="14">
        <v>26823</v>
      </c>
      <c r="M26" s="14">
        <v>7898</v>
      </c>
      <c r="N26" s="14">
        <v>4780</v>
      </c>
      <c r="O26" s="12">
        <f t="shared" si="7"/>
        <v>306623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792289.8807999999</v>
      </c>
      <c r="C36" s="59">
        <f aca="true" t="shared" si="11" ref="C36:N36">C37+C38+C39+C40</f>
        <v>563559.802</v>
      </c>
      <c r="D36" s="59">
        <f t="shared" si="11"/>
        <v>598992.6513</v>
      </c>
      <c r="E36" s="59">
        <f t="shared" si="11"/>
        <v>141839.24899999998</v>
      </c>
      <c r="F36" s="59">
        <f t="shared" si="11"/>
        <v>546801.4375</v>
      </c>
      <c r="G36" s="59">
        <f t="shared" si="11"/>
        <v>658831.3988000001</v>
      </c>
      <c r="H36" s="59">
        <f t="shared" si="11"/>
        <v>532518.2632</v>
      </c>
      <c r="I36" s="59">
        <f>I37+I38+I39+I40</f>
        <v>138166.8224</v>
      </c>
      <c r="J36" s="59">
        <f>J37+J38+J39+J40</f>
        <v>675645.8914</v>
      </c>
      <c r="K36" s="59">
        <f>K37+K38+K39+K40</f>
        <v>565698.7602</v>
      </c>
      <c r="L36" s="59">
        <f>L37+L38+L39+L40</f>
        <v>694151.161</v>
      </c>
      <c r="M36" s="59">
        <f t="shared" si="11"/>
        <v>293008.30350000004</v>
      </c>
      <c r="N36" s="59">
        <f t="shared" si="11"/>
        <v>152154.3233</v>
      </c>
      <c r="O36" s="59">
        <f>O37+O38+O39+O40</f>
        <v>6353657.9443999985</v>
      </c>
    </row>
    <row r="37" spans="1:15" ht="18.75" customHeight="1">
      <c r="A37" s="56" t="s">
        <v>49</v>
      </c>
      <c r="B37" s="53">
        <f aca="true" t="shared" si="12" ref="B37:N37">B29*B7</f>
        <v>787620.3008</v>
      </c>
      <c r="C37" s="53">
        <f t="shared" si="12"/>
        <v>557105.402</v>
      </c>
      <c r="D37" s="53">
        <f t="shared" si="12"/>
        <v>588325.6813</v>
      </c>
      <c r="E37" s="53">
        <f t="shared" si="12"/>
        <v>141839.24899999998</v>
      </c>
      <c r="F37" s="53">
        <f t="shared" si="12"/>
        <v>543883.5975</v>
      </c>
      <c r="G37" s="53">
        <f t="shared" si="12"/>
        <v>654056.0988</v>
      </c>
      <c r="H37" s="53">
        <f t="shared" si="12"/>
        <v>529017.9532</v>
      </c>
      <c r="I37" s="53">
        <f>I29*I7</f>
        <v>138166.8224</v>
      </c>
      <c r="J37" s="53">
        <f>J29*J7</f>
        <v>665106.0414</v>
      </c>
      <c r="K37" s="53">
        <f>K29*K7</f>
        <v>551673.1302</v>
      </c>
      <c r="L37" s="53">
        <f>L29*L7</f>
        <v>684232.431</v>
      </c>
      <c r="M37" s="53">
        <f t="shared" si="12"/>
        <v>287757.2935</v>
      </c>
      <c r="N37" s="53">
        <f t="shared" si="12"/>
        <v>150416.4233</v>
      </c>
      <c r="O37" s="55">
        <f>SUM(B37:N37)</f>
        <v>6279200.424399999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6454.4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</f>
        <v>-75480</v>
      </c>
      <c r="C42" s="25">
        <f aca="true" t="shared" si="15" ref="C42:N42">+C43+C46+C58+C59</f>
        <v>-68648</v>
      </c>
      <c r="D42" s="25">
        <f t="shared" si="15"/>
        <v>-76481.77</v>
      </c>
      <c r="E42" s="25">
        <f t="shared" si="15"/>
        <v>-9196</v>
      </c>
      <c r="F42" s="25">
        <f t="shared" si="15"/>
        <v>-46872</v>
      </c>
      <c r="G42" s="25">
        <f t="shared" si="15"/>
        <v>-83400</v>
      </c>
      <c r="H42" s="25">
        <f t="shared" si="15"/>
        <v>-70616</v>
      </c>
      <c r="I42" s="25">
        <f>+I43+I46+I58+I59+I60</f>
        <v>-36895.32</v>
      </c>
      <c r="J42" s="25">
        <f>+J43+J46+J58+J59</f>
        <v>-46444</v>
      </c>
      <c r="K42" s="25">
        <f>+K43+K46+K58+K59</f>
        <v>-55748</v>
      </c>
      <c r="L42" s="25">
        <f>+L43+L46+L58+L59</f>
        <v>-49368</v>
      </c>
      <c r="M42" s="25">
        <f t="shared" si="15"/>
        <v>-24292</v>
      </c>
      <c r="N42" s="25">
        <f t="shared" si="15"/>
        <v>-16424</v>
      </c>
      <c r="O42" s="25">
        <f>+O43+O46+O58+O59+O60</f>
        <v>-659865.09</v>
      </c>
    </row>
    <row r="43" spans="1:15" ht="18.75" customHeight="1">
      <c r="A43" s="17" t="s">
        <v>54</v>
      </c>
      <c r="B43" s="26">
        <f>B44+B45</f>
        <v>-75480</v>
      </c>
      <c r="C43" s="26">
        <f>C44+C45</f>
        <v>-68648</v>
      </c>
      <c r="D43" s="26">
        <f>D44+D45</f>
        <v>-58332</v>
      </c>
      <c r="E43" s="26">
        <f>E44+E45</f>
        <v>-9196</v>
      </c>
      <c r="F43" s="26">
        <f aca="true" t="shared" si="16" ref="F43:N43">F44+F45</f>
        <v>-46372</v>
      </c>
      <c r="G43" s="26">
        <f t="shared" si="16"/>
        <v>-82900</v>
      </c>
      <c r="H43" s="26">
        <f t="shared" si="16"/>
        <v>-70616</v>
      </c>
      <c r="I43" s="26">
        <f>I44+I45</f>
        <v>-17864</v>
      </c>
      <c r="J43" s="26">
        <f>J44+J45</f>
        <v>-46444</v>
      </c>
      <c r="K43" s="26">
        <f>K44+K45</f>
        <v>-55748</v>
      </c>
      <c r="L43" s="26">
        <f>L44+L45</f>
        <v>-49368</v>
      </c>
      <c r="M43" s="26">
        <f t="shared" si="16"/>
        <v>-24292</v>
      </c>
      <c r="N43" s="26">
        <f t="shared" si="16"/>
        <v>-16424</v>
      </c>
      <c r="O43" s="25">
        <f aca="true" t="shared" si="17" ref="O43:O60">SUM(B43:N43)</f>
        <v>-621684</v>
      </c>
    </row>
    <row r="44" spans="1:26" ht="18.75" customHeight="1">
      <c r="A44" s="13" t="s">
        <v>55</v>
      </c>
      <c r="B44" s="20">
        <f>ROUND(-B9*$D$3,2)</f>
        <v>-75480</v>
      </c>
      <c r="C44" s="20">
        <f>ROUND(-C9*$D$3,2)</f>
        <v>-68648</v>
      </c>
      <c r="D44" s="20">
        <f>ROUND(-D9*$D$3,2)</f>
        <v>-58332</v>
      </c>
      <c r="E44" s="20">
        <f>ROUND(-E9*$D$3,2)</f>
        <v>-9196</v>
      </c>
      <c r="F44" s="20">
        <f aca="true" t="shared" si="18" ref="F44:N44">ROUND(-F9*$D$3,2)</f>
        <v>-46372</v>
      </c>
      <c r="G44" s="20">
        <f t="shared" si="18"/>
        <v>-82900</v>
      </c>
      <c r="H44" s="20">
        <f t="shared" si="18"/>
        <v>-70616</v>
      </c>
      <c r="I44" s="20">
        <f>ROUND(-I9*$D$3,2)</f>
        <v>-17864</v>
      </c>
      <c r="J44" s="20">
        <f>ROUND(-J9*$D$3,2)</f>
        <v>-46444</v>
      </c>
      <c r="K44" s="20">
        <f>ROUND(-K9*$D$3,2)</f>
        <v>-55748</v>
      </c>
      <c r="L44" s="20">
        <f>ROUND(-L9*$D$3,2)</f>
        <v>-49368</v>
      </c>
      <c r="M44" s="20">
        <f t="shared" si="18"/>
        <v>-24292</v>
      </c>
      <c r="N44" s="20">
        <f t="shared" si="18"/>
        <v>-16424</v>
      </c>
      <c r="O44" s="46">
        <f t="shared" si="17"/>
        <v>-621684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-18149.77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-20649.77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-500-17649.77</f>
        <v>-18149.77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-20649.77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-17531.32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-17531.32</v>
      </c>
    </row>
    <row r="61" spans="1:26" ht="15.75">
      <c r="A61" s="2" t="s">
        <v>67</v>
      </c>
      <c r="B61" s="29">
        <f aca="true" t="shared" si="21" ref="B61:N61">+B36+B42</f>
        <v>716809.8807999999</v>
      </c>
      <c r="C61" s="29">
        <f t="shared" si="21"/>
        <v>494911.802</v>
      </c>
      <c r="D61" s="29">
        <f t="shared" si="21"/>
        <v>522510.8813</v>
      </c>
      <c r="E61" s="29">
        <f t="shared" si="21"/>
        <v>132643.24899999998</v>
      </c>
      <c r="F61" s="29">
        <f t="shared" si="21"/>
        <v>499929.4375</v>
      </c>
      <c r="G61" s="29">
        <f t="shared" si="21"/>
        <v>575431.3988000001</v>
      </c>
      <c r="H61" s="29">
        <f t="shared" si="21"/>
        <v>461902.26320000004</v>
      </c>
      <c r="I61" s="29">
        <f t="shared" si="21"/>
        <v>101271.5024</v>
      </c>
      <c r="J61" s="29">
        <f>+J36+J42</f>
        <v>629201.8914</v>
      </c>
      <c r="K61" s="29">
        <f>+K36+K42</f>
        <v>509950.7602</v>
      </c>
      <c r="L61" s="29">
        <f>+L36+L42</f>
        <v>644783.161</v>
      </c>
      <c r="M61" s="29">
        <f t="shared" si="21"/>
        <v>268716.30350000004</v>
      </c>
      <c r="N61" s="29">
        <f t="shared" si="21"/>
        <v>135730.3233</v>
      </c>
      <c r="O61" s="29">
        <f>SUM(B61:N61)</f>
        <v>5693792.8544000015</v>
      </c>
      <c r="P61"/>
      <c r="Q61" s="68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SUM(B62:N62)</f>
        <v>0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68</v>
      </c>
      <c r="B64" s="36">
        <f>SUM(B65:B78)</f>
        <v>716809.88</v>
      </c>
      <c r="C64" s="36">
        <f aca="true" t="shared" si="22" ref="C64:N64">SUM(C65:C78)</f>
        <v>494911.80000000005</v>
      </c>
      <c r="D64" s="36">
        <f t="shared" si="22"/>
        <v>522510.88</v>
      </c>
      <c r="E64" s="36">
        <f t="shared" si="22"/>
        <v>132643.25</v>
      </c>
      <c r="F64" s="36">
        <f t="shared" si="22"/>
        <v>499929.44</v>
      </c>
      <c r="G64" s="36">
        <f t="shared" si="22"/>
        <v>575431.4</v>
      </c>
      <c r="H64" s="36">
        <f t="shared" si="22"/>
        <v>461902.26</v>
      </c>
      <c r="I64" s="36">
        <f t="shared" si="22"/>
        <v>101271.5</v>
      </c>
      <c r="J64" s="36">
        <f t="shared" si="22"/>
        <v>629201.89</v>
      </c>
      <c r="K64" s="36">
        <f t="shared" si="22"/>
        <v>509950.76</v>
      </c>
      <c r="L64" s="36">
        <f t="shared" si="22"/>
        <v>644783.16</v>
      </c>
      <c r="M64" s="36">
        <f t="shared" si="22"/>
        <v>268716.3</v>
      </c>
      <c r="N64" s="36">
        <f t="shared" si="22"/>
        <v>135730.32</v>
      </c>
      <c r="O64" s="29">
        <f>SUM(O65:O78)</f>
        <v>5693792.840000001</v>
      </c>
      <c r="Q64" s="67"/>
    </row>
    <row r="65" spans="1:16" ht="18.75" customHeight="1">
      <c r="A65" s="17" t="s">
        <v>69</v>
      </c>
      <c r="B65" s="36">
        <v>129273.97</v>
      </c>
      <c r="C65" s="36">
        <v>142003.28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271277.25</v>
      </c>
      <c r="P65"/>
    </row>
    <row r="66" spans="1:16" ht="18.75" customHeight="1">
      <c r="A66" s="17" t="s">
        <v>70</v>
      </c>
      <c r="B66" s="36">
        <v>587535.91</v>
      </c>
      <c r="C66" s="36">
        <v>352908.52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940444.43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522510.88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522510.88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132643.25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132643.25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499929.44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499929.44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575431.4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575431.4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461902.26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461902.26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101271.5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101271.5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629201.89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629201.89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509950.76</v>
      </c>
      <c r="L74" s="35">
        <v>0</v>
      </c>
      <c r="M74" s="35">
        <v>0</v>
      </c>
      <c r="N74" s="35">
        <v>0</v>
      </c>
      <c r="O74" s="29">
        <f t="shared" si="23"/>
        <v>509950.76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644783.16</v>
      </c>
      <c r="M75" s="35">
        <v>0</v>
      </c>
      <c r="N75" s="35">
        <v>0</v>
      </c>
      <c r="O75" s="26">
        <f t="shared" si="23"/>
        <v>644783.16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268716.3</v>
      </c>
      <c r="N76" s="35">
        <v>0</v>
      </c>
      <c r="O76" s="29">
        <f t="shared" si="23"/>
        <v>268716.3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135730.32</v>
      </c>
      <c r="O77" s="26">
        <f t="shared" si="23"/>
        <v>135730.32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2.483466689890516</v>
      </c>
      <c r="C82" s="44">
        <v>2.5967352201257867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1.7706000000000002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2.1675999999999997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3.0665000000000004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2018-10-08T18:40:18Z</dcterms:modified>
  <cp:category/>
  <cp:version/>
  <cp:contentType/>
  <cp:contentStatus/>
</cp:coreProperties>
</file>