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<sst xmlns="http://schemas.openxmlformats.org/spreadsheetml/2006/main" count="112" uniqueCount="110">
  <si>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</si>
  <si>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</si>
  <si>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</si>
  <si>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</si>
  <si>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</si>
  <si>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</si>
  <si>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</si>
  <si>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</si>
  <si>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</si>
  <si>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</si>
  <si>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</si>
  <si>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</si>
  <si>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</si>
  <si>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</si>
  <si>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</si>
  <si>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</si>
  <si>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</si>
  <si>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</si>
  <si>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</si>
  <si>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</si>
  <si>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</si>
  <si>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</si>
  <si>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</si>
  <si>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</si>
  <si>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</si>
  <si>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</si>
  <si>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</si>
  <si>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</si>
  <si>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</si>
  <si>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</si>
  <si>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</si>
  <si>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</si>
  <si>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</si>
  <si>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</si>
  <si>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</si>
  <si>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</si>
  <si>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</si>
  <si>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</si>
  <si>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</si>
  <si>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</si>
  <si>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</si>
  <si>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</si>
  <si>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</si>
  <si>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</si>
  <si>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</si>
  <si>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</si>
  <si>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</si>
  <si>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</si>
  <si>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</si>
  <si>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</si>
  <si>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</si>
  <si>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</si>
  <si>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</si>
  <si>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</si>
  <si>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</si>
  <si>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</si>
  <si>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</si>
  <si>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</si>
  <si>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</si>
  <si>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</si>
  <si>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</si>
  <si>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</si>
  <si>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</si>
  <si>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</si>
  <si>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</si>
  <si>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</si>
  <si>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</si>
  <si>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</si>
  <si>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</si>
  <si>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</si>
  <si>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</si>
  <si>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</si>
  <si>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</si>
  <si>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</si>
  <si>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</si>
  <si>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</si>
  <si>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</si>
  <si>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</si>
  <si>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</si>
  <si>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</si>
  <si>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</si>
  <si>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</si>
  <si>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</si>
  <si>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</si>
  <si>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</si>
  <si>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</si>
  <si>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</si>
  <si>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</si>
  <si>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</si>
  <si>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</si>
  <si>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</si>
  <si>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</si>
  <si>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</si>
  <si>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</si>
  <si>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</si>
  <si>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</si>
  <si>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</si>
  <si>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</si>
  <si>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</si>
  <si>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</si>
  <si>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</si>
  <si>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</si>
  <si>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</si>
  <si>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</si>
  <si>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</si>
  <si>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</si>
  <si>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</si>
  <si>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</si>
  <si>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</si>
  <si>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12/09/18 - VENCIMENTO 19/09/18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</si>
</sst>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7" width="9.00390625" style="1" customWidth="1"/>
    <col min="18" max="18" width="9.375" style="1" bestFit="1" customWidth="1"/>
    <col min="19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535935</v>
      </c>
      <c r="C7" s="10">
        <f>C8+C20+C24</f>
        <v>383445</v>
      </c>
      <c r="D7" s="10">
        <f>D8+D20+D24</f>
        <v>409230</v>
      </c>
      <c r="E7" s="10">
        <f>E8+E20+E24</f>
        <v>70159</v>
      </c>
      <c r="F7" s="10">
        <f aca="true" t="shared" si="0" ref="F7:N7">F8+F20+F24</f>
        <v>358233</v>
      </c>
      <c r="G7" s="10">
        <f t="shared" si="0"/>
        <v>545909</v>
      </c>
      <c r="H7" s="10">
        <f>H8+H20+H24</f>
        <v>382476</v>
      </c>
      <c r="I7" s="10">
        <f>I8+I20+I24</f>
        <v>94903</v>
      </c>
      <c r="J7" s="10">
        <f>J8+J20+J24</f>
        <v>435044</v>
      </c>
      <c r="K7" s="10">
        <f>K8+K20+K24</f>
        <v>322322</v>
      </c>
      <c r="L7" s="10">
        <f>L8+L20+L24</f>
        <v>388918</v>
      </c>
      <c r="M7" s="10">
        <f t="shared" si="0"/>
        <v>154333</v>
      </c>
      <c r="N7" s="10">
        <f t="shared" si="0"/>
        <v>97239</v>
      </c>
      <c r="O7" s="10">
        <f>+O8+O20+O24</f>
        <v>4178146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229109</v>
      </c>
      <c r="C8" s="12">
        <f>+C9+C12+C16</f>
        <v>177933</v>
      </c>
      <c r="D8" s="12">
        <f>+D9+D12+D16</f>
        <v>202994</v>
      </c>
      <c r="E8" s="12">
        <f>+E9+E12+E16</f>
        <v>30998</v>
      </c>
      <c r="F8" s="12">
        <f aca="true" t="shared" si="1" ref="F8:N8">+F9+F12+F16</f>
        <v>167700</v>
      </c>
      <c r="G8" s="12">
        <f t="shared" si="1"/>
        <v>259610</v>
      </c>
      <c r="H8" s="12">
        <f>+H9+H12+H16</f>
        <v>175797</v>
      </c>
      <c r="I8" s="12">
        <f>+I9+I12+I16</f>
        <v>45328</v>
      </c>
      <c r="J8" s="12">
        <f>+J9+J12+J16</f>
        <v>205792</v>
      </c>
      <c r="K8" s="12">
        <f>+K9+K12+K16</f>
        <v>149064</v>
      </c>
      <c r="L8" s="12">
        <f>+L9+L12+L16</f>
        <v>173323</v>
      </c>
      <c r="M8" s="12">
        <f t="shared" si="1"/>
        <v>78226</v>
      </c>
      <c r="N8" s="12">
        <f t="shared" si="1"/>
        <v>50916</v>
      </c>
      <c r="O8" s="12">
        <f>SUM(B8:N8)</f>
        <v>1946790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19272</v>
      </c>
      <c r="C9" s="14">
        <v>18987</v>
      </c>
      <c r="D9" s="14">
        <v>13590</v>
      </c>
      <c r="E9" s="14">
        <v>2608</v>
      </c>
      <c r="F9" s="14">
        <v>11962</v>
      </c>
      <c r="G9" s="14">
        <v>20357</v>
      </c>
      <c r="H9" s="14">
        <v>19678</v>
      </c>
      <c r="I9" s="14">
        <v>4725</v>
      </c>
      <c r="J9" s="14">
        <v>11154</v>
      </c>
      <c r="K9" s="14">
        <v>14362</v>
      </c>
      <c r="L9" s="14">
        <v>12225</v>
      </c>
      <c r="M9" s="14">
        <v>7668</v>
      </c>
      <c r="N9" s="14">
        <v>5305</v>
      </c>
      <c r="O9" s="12">
        <f aca="true" t="shared" si="2" ref="O9:O19">SUM(B9:N9)</f>
        <v>161893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19272</v>
      </c>
      <c r="C10" s="14">
        <f>+C9-C11</f>
        <v>18987</v>
      </c>
      <c r="D10" s="14">
        <f>+D9-D11</f>
        <v>13590</v>
      </c>
      <c r="E10" s="14">
        <f>+E9-E11</f>
        <v>2608</v>
      </c>
      <c r="F10" s="14">
        <f aca="true" t="shared" si="3" ref="F10:N10">+F9-F11</f>
        <v>11962</v>
      </c>
      <c r="G10" s="14">
        <f t="shared" si="3"/>
        <v>20357</v>
      </c>
      <c r="H10" s="14">
        <f>+H9-H11</f>
        <v>19678</v>
      </c>
      <c r="I10" s="14">
        <f>+I9-I11</f>
        <v>4725</v>
      </c>
      <c r="J10" s="14">
        <f>+J9-J11</f>
        <v>11154</v>
      </c>
      <c r="K10" s="14">
        <f>+K9-K11</f>
        <v>14362</v>
      </c>
      <c r="L10" s="14">
        <f>+L9-L11</f>
        <v>12225</v>
      </c>
      <c r="M10" s="14">
        <f t="shared" si="3"/>
        <v>7668</v>
      </c>
      <c r="N10" s="14">
        <f t="shared" si="3"/>
        <v>5305</v>
      </c>
      <c r="O10" s="12">
        <f t="shared" si="2"/>
        <v>161893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199792</v>
      </c>
      <c r="C12" s="14">
        <f>C13+C14+C15</f>
        <v>151358</v>
      </c>
      <c r="D12" s="14">
        <f>D13+D14+D15</f>
        <v>181237</v>
      </c>
      <c r="E12" s="14">
        <f>E13+E14+E15</f>
        <v>27207</v>
      </c>
      <c r="F12" s="14">
        <f aca="true" t="shared" si="4" ref="F12:N12">F13+F14+F15</f>
        <v>148282</v>
      </c>
      <c r="G12" s="14">
        <f t="shared" si="4"/>
        <v>227165</v>
      </c>
      <c r="H12" s="14">
        <f>H13+H14+H15</f>
        <v>148912</v>
      </c>
      <c r="I12" s="14">
        <f>I13+I14+I15</f>
        <v>38724</v>
      </c>
      <c r="J12" s="14">
        <f>J13+J14+J15</f>
        <v>184797</v>
      </c>
      <c r="K12" s="14">
        <f>K13+K14+K15</f>
        <v>128068</v>
      </c>
      <c r="L12" s="14">
        <f>L13+L14+L15</f>
        <v>152465</v>
      </c>
      <c r="M12" s="14">
        <f t="shared" si="4"/>
        <v>67433</v>
      </c>
      <c r="N12" s="14">
        <f t="shared" si="4"/>
        <v>43902</v>
      </c>
      <c r="O12" s="12">
        <f t="shared" si="2"/>
        <v>1699342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92493</v>
      </c>
      <c r="C13" s="14">
        <v>70442</v>
      </c>
      <c r="D13" s="14">
        <v>83154</v>
      </c>
      <c r="E13" s="14">
        <v>12682</v>
      </c>
      <c r="F13" s="14">
        <v>66102</v>
      </c>
      <c r="G13" s="14">
        <v>103085</v>
      </c>
      <c r="H13" s="14">
        <v>70694</v>
      </c>
      <c r="I13" s="14">
        <v>18588</v>
      </c>
      <c r="J13" s="14">
        <v>86828</v>
      </c>
      <c r="K13" s="14">
        <v>58701</v>
      </c>
      <c r="L13" s="14">
        <v>69813</v>
      </c>
      <c r="M13" s="14">
        <v>30277</v>
      </c>
      <c r="N13" s="14">
        <v>19219</v>
      </c>
      <c r="O13" s="12">
        <f t="shared" si="2"/>
        <v>782078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97165</v>
      </c>
      <c r="C14" s="14">
        <v>69536</v>
      </c>
      <c r="D14" s="14">
        <v>90975</v>
      </c>
      <c r="E14" s="14">
        <v>12801</v>
      </c>
      <c r="F14" s="14">
        <v>72514</v>
      </c>
      <c r="G14" s="14">
        <v>107472</v>
      </c>
      <c r="H14" s="14">
        <v>68707</v>
      </c>
      <c r="I14" s="14">
        <v>17715</v>
      </c>
      <c r="J14" s="14">
        <v>91048</v>
      </c>
      <c r="K14" s="14">
        <v>62624</v>
      </c>
      <c r="L14" s="14">
        <v>75362</v>
      </c>
      <c r="M14" s="14">
        <v>33600</v>
      </c>
      <c r="N14" s="14">
        <v>22779</v>
      </c>
      <c r="O14" s="12">
        <f t="shared" si="2"/>
        <v>822298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10134</v>
      </c>
      <c r="C15" s="14">
        <v>11380</v>
      </c>
      <c r="D15" s="14">
        <v>7108</v>
      </c>
      <c r="E15" s="14">
        <v>1724</v>
      </c>
      <c r="F15" s="14">
        <v>9666</v>
      </c>
      <c r="G15" s="14">
        <v>16608</v>
      </c>
      <c r="H15" s="14">
        <v>9511</v>
      </c>
      <c r="I15" s="14">
        <v>2421</v>
      </c>
      <c r="J15" s="14">
        <v>6921</v>
      </c>
      <c r="K15" s="14">
        <v>6743</v>
      </c>
      <c r="L15" s="14">
        <v>7290</v>
      </c>
      <c r="M15" s="14">
        <v>3556</v>
      </c>
      <c r="N15" s="14">
        <v>1904</v>
      </c>
      <c r="O15" s="12">
        <f t="shared" si="2"/>
        <v>94966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10045</v>
      </c>
      <c r="C16" s="14">
        <f>C17+C18+C19</f>
        <v>7588</v>
      </c>
      <c r="D16" s="14">
        <f>D17+D18+D19</f>
        <v>8167</v>
      </c>
      <c r="E16" s="14">
        <f>E17+E18+E19</f>
        <v>1183</v>
      </c>
      <c r="F16" s="14">
        <f aca="true" t="shared" si="5" ref="F16:N16">F17+F18+F19</f>
        <v>7456</v>
      </c>
      <c r="G16" s="14">
        <f t="shared" si="5"/>
        <v>12088</v>
      </c>
      <c r="H16" s="14">
        <f>H17+H18+H19</f>
        <v>7207</v>
      </c>
      <c r="I16" s="14">
        <f>I17+I18+I19</f>
        <v>1879</v>
      </c>
      <c r="J16" s="14">
        <f>J17+J18+J19</f>
        <v>9841</v>
      </c>
      <c r="K16" s="14">
        <f>K17+K18+K19</f>
        <v>6634</v>
      </c>
      <c r="L16" s="14">
        <f>L17+L18+L19</f>
        <v>8633</v>
      </c>
      <c r="M16" s="14">
        <f t="shared" si="5"/>
        <v>3125</v>
      </c>
      <c r="N16" s="14">
        <f t="shared" si="5"/>
        <v>1709</v>
      </c>
      <c r="O16" s="12">
        <f t="shared" si="2"/>
        <v>85555</v>
      </c>
    </row>
    <row r="17" spans="1:26" ht="18.75" customHeight="1">
      <c r="A17" s="15" t="s">
        <v>16</v>
      </c>
      <c r="B17" s="14">
        <v>10018</v>
      </c>
      <c r="C17" s="14">
        <v>7567</v>
      </c>
      <c r="D17" s="14">
        <v>8156</v>
      </c>
      <c r="E17" s="14">
        <v>1181</v>
      </c>
      <c r="F17" s="14">
        <v>7445</v>
      </c>
      <c r="G17" s="14">
        <v>12065</v>
      </c>
      <c r="H17" s="14">
        <v>7191</v>
      </c>
      <c r="I17" s="14">
        <v>1875</v>
      </c>
      <c r="J17" s="14">
        <v>9827</v>
      </c>
      <c r="K17" s="14">
        <v>6613</v>
      </c>
      <c r="L17" s="14">
        <v>8621</v>
      </c>
      <c r="M17" s="14">
        <v>3114</v>
      </c>
      <c r="N17" s="14">
        <v>1702</v>
      </c>
      <c r="O17" s="12">
        <f t="shared" si="2"/>
        <v>85375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16</v>
      </c>
      <c r="C18" s="14">
        <v>14</v>
      </c>
      <c r="D18" s="14">
        <v>4</v>
      </c>
      <c r="E18" s="14">
        <v>2</v>
      </c>
      <c r="F18" s="14">
        <v>9</v>
      </c>
      <c r="G18" s="14">
        <v>15</v>
      </c>
      <c r="H18" s="14">
        <v>13</v>
      </c>
      <c r="I18" s="14">
        <v>1</v>
      </c>
      <c r="J18" s="14">
        <v>5</v>
      </c>
      <c r="K18" s="14">
        <v>11</v>
      </c>
      <c r="L18" s="14">
        <v>5</v>
      </c>
      <c r="M18" s="14">
        <v>7</v>
      </c>
      <c r="N18" s="14">
        <v>5</v>
      </c>
      <c r="O18" s="12">
        <f t="shared" si="2"/>
        <v>107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7</v>
      </c>
      <c r="D19" s="14">
        <v>7</v>
      </c>
      <c r="E19" s="14">
        <v>0</v>
      </c>
      <c r="F19" s="14">
        <v>2</v>
      </c>
      <c r="G19" s="14">
        <v>8</v>
      </c>
      <c r="H19" s="14">
        <v>3</v>
      </c>
      <c r="I19" s="14">
        <v>3</v>
      </c>
      <c r="J19" s="14">
        <v>9</v>
      </c>
      <c r="K19" s="14">
        <v>10</v>
      </c>
      <c r="L19" s="14">
        <v>7</v>
      </c>
      <c r="M19" s="14">
        <v>4</v>
      </c>
      <c r="N19" s="14">
        <v>2</v>
      </c>
      <c r="O19" s="12">
        <f t="shared" si="2"/>
        <v>73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144954</v>
      </c>
      <c r="C20" s="18">
        <f>C21+C22+C23</f>
        <v>88591</v>
      </c>
      <c r="D20" s="18">
        <f>D21+D22+D23</f>
        <v>86003</v>
      </c>
      <c r="E20" s="18">
        <f>E21+E22+E23</f>
        <v>14989</v>
      </c>
      <c r="F20" s="18">
        <f aca="true" t="shared" si="6" ref="F20:N20">F21+F22+F23</f>
        <v>77952</v>
      </c>
      <c r="G20" s="18">
        <f t="shared" si="6"/>
        <v>119558</v>
      </c>
      <c r="H20" s="18">
        <f>H21+H22+H23</f>
        <v>96497</v>
      </c>
      <c r="I20" s="18">
        <f>I21+I22+I23</f>
        <v>23233</v>
      </c>
      <c r="J20" s="18">
        <f>J21+J22+J23</f>
        <v>111581</v>
      </c>
      <c r="K20" s="18">
        <f>K21+K22+K23</f>
        <v>77405</v>
      </c>
      <c r="L20" s="18">
        <f>L21+L22+L23</f>
        <v>118039</v>
      </c>
      <c r="M20" s="18">
        <f t="shared" si="6"/>
        <v>43588</v>
      </c>
      <c r="N20" s="18">
        <f t="shared" si="6"/>
        <v>26402</v>
      </c>
      <c r="O20" s="12">
        <f aca="true" t="shared" si="7" ref="O20:O26">SUM(B20:N20)</f>
        <v>1028792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72947</v>
      </c>
      <c r="C21" s="14">
        <v>47563</v>
      </c>
      <c r="D21" s="14">
        <v>43871</v>
      </c>
      <c r="E21" s="14">
        <v>7841</v>
      </c>
      <c r="F21" s="14">
        <v>38819</v>
      </c>
      <c r="G21" s="14">
        <v>61180</v>
      </c>
      <c r="H21" s="14">
        <v>52073</v>
      </c>
      <c r="I21" s="14">
        <v>12713</v>
      </c>
      <c r="J21" s="14">
        <v>57634</v>
      </c>
      <c r="K21" s="14">
        <v>39787</v>
      </c>
      <c r="L21" s="14">
        <v>59527</v>
      </c>
      <c r="M21" s="14">
        <v>22090</v>
      </c>
      <c r="N21" s="14">
        <v>12909</v>
      </c>
      <c r="O21" s="12">
        <f t="shared" si="7"/>
        <v>528954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66816</v>
      </c>
      <c r="C22" s="14">
        <v>36895</v>
      </c>
      <c r="D22" s="14">
        <v>39680</v>
      </c>
      <c r="E22" s="14">
        <v>6521</v>
      </c>
      <c r="F22" s="14">
        <v>35704</v>
      </c>
      <c r="G22" s="14">
        <v>52765</v>
      </c>
      <c r="H22" s="14">
        <v>40848</v>
      </c>
      <c r="I22" s="14">
        <v>9735</v>
      </c>
      <c r="J22" s="14">
        <v>50340</v>
      </c>
      <c r="K22" s="14">
        <v>34885</v>
      </c>
      <c r="L22" s="14">
        <v>54673</v>
      </c>
      <c r="M22" s="14">
        <v>19874</v>
      </c>
      <c r="N22" s="14">
        <v>12657</v>
      </c>
      <c r="O22" s="12">
        <f t="shared" si="7"/>
        <v>461393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5191</v>
      </c>
      <c r="C23" s="14">
        <v>4133</v>
      </c>
      <c r="D23" s="14">
        <v>2452</v>
      </c>
      <c r="E23" s="14">
        <v>627</v>
      </c>
      <c r="F23" s="14">
        <v>3429</v>
      </c>
      <c r="G23" s="14">
        <v>5613</v>
      </c>
      <c r="H23" s="14">
        <v>3576</v>
      </c>
      <c r="I23" s="14">
        <v>785</v>
      </c>
      <c r="J23" s="14">
        <v>3607</v>
      </c>
      <c r="K23" s="14">
        <v>2733</v>
      </c>
      <c r="L23" s="14">
        <v>3839</v>
      </c>
      <c r="M23" s="14">
        <v>1624</v>
      </c>
      <c r="N23" s="14">
        <v>836</v>
      </c>
      <c r="O23" s="12">
        <f t="shared" si="7"/>
        <v>38445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161872</v>
      </c>
      <c r="C24" s="14">
        <f>C25+C26</f>
        <v>116921</v>
      </c>
      <c r="D24" s="14">
        <f>D25+D26</f>
        <v>120233</v>
      </c>
      <c r="E24" s="14">
        <f>E25+E26</f>
        <v>24172</v>
      </c>
      <c r="F24" s="14">
        <f aca="true" t="shared" si="8" ref="F24:N24">F25+F26</f>
        <v>112581</v>
      </c>
      <c r="G24" s="14">
        <f t="shared" si="8"/>
        <v>166741</v>
      </c>
      <c r="H24" s="14">
        <f>H25+H26</f>
        <v>110182</v>
      </c>
      <c r="I24" s="14">
        <f>I25+I26</f>
        <v>26342</v>
      </c>
      <c r="J24" s="14">
        <f>J25+J26</f>
        <v>117671</v>
      </c>
      <c r="K24" s="14">
        <f>K25+K26</f>
        <v>95853</v>
      </c>
      <c r="L24" s="14">
        <f>L25+L26</f>
        <v>97556</v>
      </c>
      <c r="M24" s="14">
        <f t="shared" si="8"/>
        <v>32519</v>
      </c>
      <c r="N24" s="14">
        <f t="shared" si="8"/>
        <v>19921</v>
      </c>
      <c r="O24" s="12">
        <f t="shared" si="7"/>
        <v>1202564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81469</v>
      </c>
      <c r="C25" s="14">
        <v>66089</v>
      </c>
      <c r="D25" s="14">
        <v>66388</v>
      </c>
      <c r="E25" s="14">
        <v>14753</v>
      </c>
      <c r="F25" s="14">
        <v>63597</v>
      </c>
      <c r="G25" s="14">
        <v>99724</v>
      </c>
      <c r="H25" s="14">
        <v>67158</v>
      </c>
      <c r="I25" s="14">
        <v>17140</v>
      </c>
      <c r="J25" s="14">
        <v>60548</v>
      </c>
      <c r="K25" s="14">
        <v>53569</v>
      </c>
      <c r="L25" s="14">
        <v>52540</v>
      </c>
      <c r="M25" s="14">
        <v>17329</v>
      </c>
      <c r="N25" s="14">
        <v>9506</v>
      </c>
      <c r="O25" s="12">
        <f t="shared" si="7"/>
        <v>669810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80403</v>
      </c>
      <c r="C26" s="14">
        <v>50832</v>
      </c>
      <c r="D26" s="14">
        <v>53845</v>
      </c>
      <c r="E26" s="14">
        <v>9419</v>
      </c>
      <c r="F26" s="14">
        <v>48984</v>
      </c>
      <c r="G26" s="14">
        <v>67017</v>
      </c>
      <c r="H26" s="14">
        <v>43024</v>
      </c>
      <c r="I26" s="14">
        <v>9202</v>
      </c>
      <c r="J26" s="14">
        <v>57123</v>
      </c>
      <c r="K26" s="14">
        <v>42284</v>
      </c>
      <c r="L26" s="14">
        <v>45016</v>
      </c>
      <c r="M26" s="14">
        <v>15190</v>
      </c>
      <c r="N26" s="14">
        <v>10415</v>
      </c>
      <c r="O26" s="12">
        <f t="shared" si="7"/>
        <v>532754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1176009.1160000002</v>
      </c>
      <c r="C36" s="60">
        <f aca="true" t="shared" si="11" ref="C36:N36">C37+C38+C39+C40</f>
        <v>885247.4744999999</v>
      </c>
      <c r="D36" s="60">
        <f t="shared" si="11"/>
        <v>813044.231</v>
      </c>
      <c r="E36" s="60">
        <f t="shared" si="11"/>
        <v>207621.5287</v>
      </c>
      <c r="F36" s="60">
        <f t="shared" si="11"/>
        <v>809479.4395</v>
      </c>
      <c r="G36" s="60">
        <f t="shared" si="11"/>
        <v>971361.7754</v>
      </c>
      <c r="H36" s="60">
        <f t="shared" si="11"/>
        <v>832555.2876000002</v>
      </c>
      <c r="I36" s="60">
        <f>I37+I38+I39+I40</f>
        <v>207685.72520000002</v>
      </c>
      <c r="J36" s="60">
        <f>J37+J38+J39+J40</f>
        <v>956064.4796</v>
      </c>
      <c r="K36" s="60">
        <f>K37+K38+K39+K40</f>
        <v>814866.8711999999</v>
      </c>
      <c r="L36" s="60">
        <f>L37+L38+L39+L40</f>
        <v>955533.9552</v>
      </c>
      <c r="M36" s="60">
        <f t="shared" si="11"/>
        <v>478513.1545</v>
      </c>
      <c r="N36" s="60">
        <f t="shared" si="11"/>
        <v>256805.5209</v>
      </c>
      <c r="O36" s="60">
        <f>O37+O38+O39+O40</f>
        <v>9364788.5593</v>
      </c>
    </row>
    <row r="37" spans="1:15" ht="18.75" customHeight="1">
      <c r="A37" s="57" t="s">
        <v>49</v>
      </c>
      <c r="B37" s="54">
        <f aca="true" t="shared" si="12" ref="B37:N37">B29*B7</f>
        <v>1171339.536</v>
      </c>
      <c r="C37" s="54">
        <f t="shared" si="12"/>
        <v>881194.9544999999</v>
      </c>
      <c r="D37" s="54">
        <f t="shared" si="12"/>
        <v>802377.261</v>
      </c>
      <c r="E37" s="54">
        <f t="shared" si="12"/>
        <v>207621.5287</v>
      </c>
      <c r="F37" s="54">
        <f t="shared" si="12"/>
        <v>806561.5995</v>
      </c>
      <c r="G37" s="54">
        <f t="shared" si="12"/>
        <v>966586.4754</v>
      </c>
      <c r="H37" s="54">
        <f t="shared" si="12"/>
        <v>829054.9776000001</v>
      </c>
      <c r="I37" s="54">
        <f>I29*I7</f>
        <v>207685.72520000002</v>
      </c>
      <c r="J37" s="54">
        <f>J29*J7</f>
        <v>945524.6296</v>
      </c>
      <c r="K37" s="54">
        <f>K29*K7</f>
        <v>800841.2411999999</v>
      </c>
      <c r="L37" s="54">
        <f>L29*L7</f>
        <v>945615.2252</v>
      </c>
      <c r="M37" s="54">
        <f t="shared" si="12"/>
        <v>473262.1445</v>
      </c>
      <c r="N37" s="54">
        <f t="shared" si="12"/>
        <v>255067.6209</v>
      </c>
      <c r="O37" s="56">
        <f>SUM(B37:N37)</f>
        <v>9292732.9193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4669.58</v>
      </c>
      <c r="C40" s="54">
        <v>4052.52</v>
      </c>
      <c r="D40" s="54">
        <v>10666.97</v>
      </c>
      <c r="E40" s="54">
        <v>0</v>
      </c>
      <c r="F40" s="54">
        <v>2917.84</v>
      </c>
      <c r="G40" s="54">
        <v>4775.3</v>
      </c>
      <c r="H40" s="54">
        <v>3500.31</v>
      </c>
      <c r="I40" s="54">
        <v>0</v>
      </c>
      <c r="J40" s="54">
        <v>10539.85</v>
      </c>
      <c r="K40" s="54">
        <v>14025.63</v>
      </c>
      <c r="L40" s="54">
        <v>9918.73</v>
      </c>
      <c r="M40" s="54">
        <v>5251.01</v>
      </c>
      <c r="N40" s="54">
        <v>1737.9</v>
      </c>
      <c r="O40" s="56">
        <f>SUM(B40:N40)</f>
        <v>72055.63999999998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-77088</v>
      </c>
      <c r="C42" s="25">
        <f aca="true" t="shared" si="15" ref="C42:N42">+C43+C46+C58+C59</f>
        <v>-75948</v>
      </c>
      <c r="D42" s="25">
        <f t="shared" si="15"/>
        <v>-78931.32</v>
      </c>
      <c r="E42" s="25">
        <f t="shared" si="15"/>
        <v>-10432</v>
      </c>
      <c r="F42" s="25">
        <f t="shared" si="15"/>
        <v>-48348</v>
      </c>
      <c r="G42" s="25">
        <f t="shared" si="15"/>
        <v>-81928</v>
      </c>
      <c r="H42" s="25">
        <f t="shared" si="15"/>
        <v>-78712</v>
      </c>
      <c r="I42" s="25">
        <f>+I43+I46+I58+I59</f>
        <v>689600</v>
      </c>
      <c r="J42" s="25">
        <f>+J43+J46+J58+J59</f>
        <v>-44616</v>
      </c>
      <c r="K42" s="25">
        <f>+K43+K46+K58+K59</f>
        <v>-57448</v>
      </c>
      <c r="L42" s="25">
        <f>+L43+L46+L58+L59</f>
        <v>-48900</v>
      </c>
      <c r="M42" s="25">
        <f t="shared" si="15"/>
        <v>-30672</v>
      </c>
      <c r="N42" s="25">
        <f t="shared" si="15"/>
        <v>-21220</v>
      </c>
      <c r="O42" s="25">
        <f>+O43+O46+O58+O59</f>
        <v>35356.68000000005</v>
      </c>
    </row>
    <row r="43" spans="1:15" ht="18.75" customHeight="1">
      <c r="A43" s="17" t="s">
        <v>54</v>
      </c>
      <c r="B43" s="26">
        <f>B44+B45</f>
        <v>-77088</v>
      </c>
      <c r="C43" s="26">
        <f>C44+C45</f>
        <v>-75948</v>
      </c>
      <c r="D43" s="26">
        <f>D44+D45</f>
        <v>-54360</v>
      </c>
      <c r="E43" s="26">
        <f>E44+E45</f>
        <v>-10432</v>
      </c>
      <c r="F43" s="26">
        <f aca="true" t="shared" si="16" ref="F43:N43">F44+F45</f>
        <v>-47848</v>
      </c>
      <c r="G43" s="26">
        <f t="shared" si="16"/>
        <v>-81428</v>
      </c>
      <c r="H43" s="26">
        <f t="shared" si="16"/>
        <v>-78712</v>
      </c>
      <c r="I43" s="26">
        <f>I44+I45</f>
        <v>-18900</v>
      </c>
      <c r="J43" s="26">
        <f>J44+J45</f>
        <v>-44616</v>
      </c>
      <c r="K43" s="26">
        <f>K44+K45</f>
        <v>-57448</v>
      </c>
      <c r="L43" s="26">
        <f>L44+L45</f>
        <v>-48900</v>
      </c>
      <c r="M43" s="26">
        <f t="shared" si="16"/>
        <v>-30672</v>
      </c>
      <c r="N43" s="26">
        <f t="shared" si="16"/>
        <v>-21220</v>
      </c>
      <c r="O43" s="25">
        <f aca="true" t="shared" si="17" ref="O43:O59">SUM(B43:N43)</f>
        <v>-647572</v>
      </c>
    </row>
    <row r="44" spans="1:26" ht="18.75" customHeight="1">
      <c r="A44" s="13" t="s">
        <v>55</v>
      </c>
      <c r="B44" s="20">
        <f>ROUND(-B9*$D$3,2)</f>
        <v>-77088</v>
      </c>
      <c r="C44" s="20">
        <f>ROUND(-C9*$D$3,2)</f>
        <v>-75948</v>
      </c>
      <c r="D44" s="20">
        <f>ROUND(-D9*$D$3,2)</f>
        <v>-54360</v>
      </c>
      <c r="E44" s="20">
        <f>ROUND(-E9*$D$3,2)</f>
        <v>-10432</v>
      </c>
      <c r="F44" s="20">
        <f aca="true" t="shared" si="18" ref="F44:N44">ROUND(-F9*$D$3,2)</f>
        <v>-47848</v>
      </c>
      <c r="G44" s="20">
        <f t="shared" si="18"/>
        <v>-81428</v>
      </c>
      <c r="H44" s="20">
        <f t="shared" si="18"/>
        <v>-78712</v>
      </c>
      <c r="I44" s="20">
        <f>ROUND(-I9*$D$3,2)</f>
        <v>-18900</v>
      </c>
      <c r="J44" s="20">
        <f>ROUND(-J9*$D$3,2)</f>
        <v>-44616</v>
      </c>
      <c r="K44" s="20">
        <f>ROUND(-K9*$D$3,2)</f>
        <v>-57448</v>
      </c>
      <c r="L44" s="20">
        <f>ROUND(-L9*$D$3,2)</f>
        <v>-48900</v>
      </c>
      <c r="M44" s="20">
        <f t="shared" si="18"/>
        <v>-30672</v>
      </c>
      <c r="N44" s="20">
        <f t="shared" si="18"/>
        <v>-21220</v>
      </c>
      <c r="O44" s="46">
        <f t="shared" si="17"/>
        <v>-647572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-24571.32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708500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682928.68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-500-24071.32</f>
        <v>-24571.32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-27071.32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710000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710000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1098921.1160000002</v>
      </c>
      <c r="C61" s="29">
        <f t="shared" si="21"/>
        <v>809299.4744999999</v>
      </c>
      <c r="D61" s="29">
        <f t="shared" si="21"/>
        <v>734112.9110000001</v>
      </c>
      <c r="E61" s="29">
        <f t="shared" si="21"/>
        <v>197189.5287</v>
      </c>
      <c r="F61" s="29">
        <f t="shared" si="21"/>
        <v>761131.4395</v>
      </c>
      <c r="G61" s="29">
        <f t="shared" si="21"/>
        <v>889433.7754</v>
      </c>
      <c r="H61" s="29">
        <f t="shared" si="21"/>
        <v>753843.2876000002</v>
      </c>
      <c r="I61" s="29">
        <f t="shared" si="21"/>
        <v>897285.7252</v>
      </c>
      <c r="J61" s="29">
        <f>+J36+J42</f>
        <v>911448.4796</v>
      </c>
      <c r="K61" s="29">
        <f>+K36+K42</f>
        <v>757418.8711999999</v>
      </c>
      <c r="L61" s="29">
        <f>+L36+L42</f>
        <v>906633.9552</v>
      </c>
      <c r="M61" s="29">
        <f t="shared" si="21"/>
        <v>447841.1545</v>
      </c>
      <c r="N61" s="29">
        <f t="shared" si="21"/>
        <v>235585.5209</v>
      </c>
      <c r="O61" s="29">
        <f>SUM(B61:N61)</f>
        <v>9400145.239300001</v>
      </c>
      <c r="P61"/>
      <c r="Q61"/>
      <c r="R61"/>
      <c r="S61"/>
      <c r="T61"/>
      <c r="U61"/>
      <c r="V61"/>
      <c r="W61"/>
      <c r="X61"/>
      <c r="Y61"/>
      <c r="Z61"/>
    </row>
    <row r="62" spans="1:18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R62" s="7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1098921.1099999999</v>
      </c>
      <c r="C64" s="36">
        <f aca="true" t="shared" si="22" ref="C64:N64">SUM(C65:C78)</f>
        <v>809299.48</v>
      </c>
      <c r="D64" s="36">
        <f t="shared" si="22"/>
        <v>734112.91</v>
      </c>
      <c r="E64" s="36">
        <f t="shared" si="22"/>
        <v>197189.53</v>
      </c>
      <c r="F64" s="36">
        <f t="shared" si="22"/>
        <v>761131.44</v>
      </c>
      <c r="G64" s="36">
        <f t="shared" si="22"/>
        <v>889433.78</v>
      </c>
      <c r="H64" s="36">
        <f t="shared" si="22"/>
        <v>753843.28</v>
      </c>
      <c r="I64" s="36">
        <f t="shared" si="22"/>
        <v>897285.73</v>
      </c>
      <c r="J64" s="36">
        <f t="shared" si="22"/>
        <v>911448.48</v>
      </c>
      <c r="K64" s="36">
        <f t="shared" si="22"/>
        <v>757418.87</v>
      </c>
      <c r="L64" s="36">
        <f t="shared" si="22"/>
        <v>906633.96</v>
      </c>
      <c r="M64" s="36">
        <f t="shared" si="22"/>
        <v>447841.15</v>
      </c>
      <c r="N64" s="36">
        <f t="shared" si="22"/>
        <v>235585.52</v>
      </c>
      <c r="O64" s="29">
        <f>SUM(O65:O78)</f>
        <v>9400145.24</v>
      </c>
    </row>
    <row r="65" spans="1:16" ht="18.75" customHeight="1">
      <c r="A65" s="17" t="s">
        <v>69</v>
      </c>
      <c r="B65" s="36">
        <v>215791.36</v>
      </c>
      <c r="C65" s="36">
        <v>237661.11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453452.47</v>
      </c>
      <c r="P65"/>
    </row>
    <row r="66" spans="1:16" ht="18.75" customHeight="1">
      <c r="A66" s="17" t="s">
        <v>70</v>
      </c>
      <c r="B66" s="36">
        <v>883129.75</v>
      </c>
      <c r="C66" s="36">
        <v>571638.37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1454768.12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734112.91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734112.91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197189.53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197189.53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761131.44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761131.44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889433.78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889433.78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753843.28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753843.28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897285.73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897285.73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911448.48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911448.48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757418.87</v>
      </c>
      <c r="L74" s="35">
        <v>0</v>
      </c>
      <c r="M74" s="35">
        <v>0</v>
      </c>
      <c r="N74" s="35">
        <v>0</v>
      </c>
      <c r="O74" s="29">
        <f t="shared" si="23"/>
        <v>757418.87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906633.96</v>
      </c>
      <c r="M75" s="35">
        <v>0</v>
      </c>
      <c r="N75" s="35">
        <v>0</v>
      </c>
      <c r="O75" s="26">
        <f t="shared" si="23"/>
        <v>906633.96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447841.15</v>
      </c>
      <c r="N76" s="35">
        <v>0</v>
      </c>
      <c r="O76" s="29">
        <f t="shared" si="23"/>
        <v>447841.15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235585.52</v>
      </c>
      <c r="O77" s="26">
        <f t="shared" si="23"/>
        <v>235585.52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2.4483310314769975</v>
      </c>
      <c r="C82" s="44">
        <v>2.590060198805964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2018-09-19T18:10:00Z</dcterms:modified>
  <cp:category/>
  <cp:version/>
  <cp:contentType/>
  <cp:contentStatus/>
</cp:coreProperties>
</file>