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<sst xmlns="http://schemas.openxmlformats.org/spreadsheetml/2006/main" count="112" uniqueCount="110">
  <si>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</si>
  <si>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</si>
  <si>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</si>
  <si>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</si>
  <si>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</si>
  <si>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</si>
  <si>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</si>
  <si>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</si>
  <si>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</si>
  <si>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</si>
  <si>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</si>
  <si>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</si>
  <si>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</si>
  <si>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</si>
  <si>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</si>
  <si>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</si>
  <si>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</si>
  <si>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</si>
  <si>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</si>
  <si>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</si>
  <si>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</si>
  <si>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</si>
  <si>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</si>
  <si>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</si>
  <si>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</si>
  <si>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</si>
  <si>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</si>
  <si>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</si>
  <si>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</si>
  <si>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</si>
  <si>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</si>
  <si>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</si>
  <si>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</si>
  <si>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</si>
  <si>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</si>
  <si>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</si>
  <si>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</si>
  <si>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</si>
  <si>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</si>
  <si>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</si>
  <si>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</si>
  <si>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</si>
  <si>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</si>
  <si>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</si>
  <si>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</si>
  <si>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</si>
  <si>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</si>
  <si>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</si>
  <si>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</si>
  <si>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</si>
  <si>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</si>
  <si>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</si>
  <si>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</si>
  <si>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</si>
  <si>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</si>
  <si>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</si>
  <si>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</si>
  <si>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</si>
  <si>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</si>
  <si>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</si>
  <si>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</si>
  <si>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</si>
  <si>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</si>
  <si>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</si>
  <si>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</si>
  <si>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</si>
  <si>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</si>
  <si>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</si>
  <si>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</si>
  <si>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</si>
  <si>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</si>
  <si>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</si>
  <si>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</si>
  <si>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</si>
  <si>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</si>
  <si>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</si>
  <si>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</si>
  <si>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</si>
  <si>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</si>
  <si>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</si>
  <si>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</si>
  <si>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</si>
  <si>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</si>
  <si>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</si>
  <si>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</si>
  <si>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</si>
  <si>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</si>
  <si>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</si>
  <si>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</si>
  <si>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</si>
  <si>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</si>
  <si>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</si>
  <si>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</si>
  <si>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</si>
  <si>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</si>
  <si>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</si>
  <si>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</si>
  <si>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</si>
  <si>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</si>
  <si>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</si>
  <si>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</si>
  <si>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</si>
  <si>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</si>
  <si>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</si>
  <si>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</si>
  <si>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</si>
  <si>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</si>
  <si>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</si>
  <si>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</si>
  <si>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10/09/18 - VENCIMENTO 17/09/18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</si>
</sst>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526667</v>
      </c>
      <c r="C7" s="10">
        <f>C8+C20+C24</f>
        <v>386211</v>
      </c>
      <c r="D7" s="10">
        <f>D8+D20+D24</f>
        <v>400898</v>
      </c>
      <c r="E7" s="10">
        <f>E8+E20+E24</f>
        <v>70580</v>
      </c>
      <c r="F7" s="10">
        <f aca="true" t="shared" si="0" ref="F7:N7">F8+F20+F24</f>
        <v>357984</v>
      </c>
      <c r="G7" s="10">
        <f t="shared" si="0"/>
        <v>537694</v>
      </c>
      <c r="H7" s="10">
        <f>H8+H20+H24</f>
        <v>376903</v>
      </c>
      <c r="I7" s="10">
        <f>I8+I20+I24</f>
        <v>97437</v>
      </c>
      <c r="J7" s="10">
        <f>J8+J20+J24</f>
        <v>432733</v>
      </c>
      <c r="K7" s="10">
        <f>K8+K20+K24</f>
        <v>319429</v>
      </c>
      <c r="L7" s="10">
        <f>L8+L20+L24</f>
        <v>384091</v>
      </c>
      <c r="M7" s="10">
        <f t="shared" si="0"/>
        <v>153405</v>
      </c>
      <c r="N7" s="10">
        <f t="shared" si="0"/>
        <v>95854</v>
      </c>
      <c r="O7" s="10">
        <f>+O8+O20+O24</f>
        <v>4139886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226522</v>
      </c>
      <c r="C8" s="12">
        <f>+C9+C12+C16</f>
        <v>180127</v>
      </c>
      <c r="D8" s="12">
        <f>+D9+D12+D16</f>
        <v>199591</v>
      </c>
      <c r="E8" s="12">
        <f>+E9+E12+E16</f>
        <v>31463</v>
      </c>
      <c r="F8" s="12">
        <f aca="true" t="shared" si="1" ref="F8:N8">+F9+F12+F16</f>
        <v>167713</v>
      </c>
      <c r="G8" s="12">
        <f t="shared" si="1"/>
        <v>255929</v>
      </c>
      <c r="H8" s="12">
        <f>+H9+H12+H16</f>
        <v>173625</v>
      </c>
      <c r="I8" s="12">
        <f>+I9+I12+I16</f>
        <v>46664</v>
      </c>
      <c r="J8" s="12">
        <f>+J9+J12+J16</f>
        <v>204343</v>
      </c>
      <c r="K8" s="12">
        <f>+K9+K12+K16</f>
        <v>149024</v>
      </c>
      <c r="L8" s="12">
        <f>+L9+L12+L16</f>
        <v>172812</v>
      </c>
      <c r="M8" s="12">
        <f t="shared" si="1"/>
        <v>77914</v>
      </c>
      <c r="N8" s="12">
        <f t="shared" si="1"/>
        <v>50204</v>
      </c>
      <c r="O8" s="12">
        <f>SUM(B8:N8)</f>
        <v>1935931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22818</v>
      </c>
      <c r="C9" s="14">
        <v>23436</v>
      </c>
      <c r="D9" s="14">
        <v>16595</v>
      </c>
      <c r="E9" s="14">
        <v>3040</v>
      </c>
      <c r="F9" s="14">
        <v>14496</v>
      </c>
      <c r="G9" s="14">
        <v>24678</v>
      </c>
      <c r="H9" s="14">
        <v>22323</v>
      </c>
      <c r="I9" s="14">
        <v>5626</v>
      </c>
      <c r="J9" s="14">
        <v>13946</v>
      </c>
      <c r="K9" s="14">
        <v>17378</v>
      </c>
      <c r="L9" s="14">
        <v>14808</v>
      </c>
      <c r="M9" s="14">
        <v>9165</v>
      </c>
      <c r="N9" s="14">
        <v>6028</v>
      </c>
      <c r="O9" s="12">
        <f aca="true" t="shared" si="2" ref="O9:O19">SUM(B9:N9)</f>
        <v>194337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22818</v>
      </c>
      <c r="C10" s="14">
        <f>+C9-C11</f>
        <v>23436</v>
      </c>
      <c r="D10" s="14">
        <f>+D9-D11</f>
        <v>16595</v>
      </c>
      <c r="E10" s="14">
        <f>+E9-E11</f>
        <v>3040</v>
      </c>
      <c r="F10" s="14">
        <f aca="true" t="shared" si="3" ref="F10:N10">+F9-F11</f>
        <v>14496</v>
      </c>
      <c r="G10" s="14">
        <f t="shared" si="3"/>
        <v>24678</v>
      </c>
      <c r="H10" s="14">
        <f>+H9-H11</f>
        <v>22323</v>
      </c>
      <c r="I10" s="14">
        <f>+I9-I11</f>
        <v>5626</v>
      </c>
      <c r="J10" s="14">
        <f>+J9-J11</f>
        <v>13946</v>
      </c>
      <c r="K10" s="14">
        <f>+K9-K11</f>
        <v>17378</v>
      </c>
      <c r="L10" s="14">
        <f>+L9-L11</f>
        <v>14808</v>
      </c>
      <c r="M10" s="14">
        <f t="shared" si="3"/>
        <v>9165</v>
      </c>
      <c r="N10" s="14">
        <f t="shared" si="3"/>
        <v>6028</v>
      </c>
      <c r="O10" s="12">
        <f t="shared" si="2"/>
        <v>194337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194238</v>
      </c>
      <c r="C12" s="14">
        <f>C13+C14+C15</f>
        <v>149364</v>
      </c>
      <c r="D12" s="14">
        <f>D13+D14+D15</f>
        <v>175495</v>
      </c>
      <c r="E12" s="14">
        <f>E13+E14+E15</f>
        <v>27227</v>
      </c>
      <c r="F12" s="14">
        <f aca="true" t="shared" si="4" ref="F12:N12">F13+F14+F15</f>
        <v>146195</v>
      </c>
      <c r="G12" s="14">
        <f t="shared" si="4"/>
        <v>219948</v>
      </c>
      <c r="H12" s="14">
        <f>H13+H14+H15</f>
        <v>144433</v>
      </c>
      <c r="I12" s="14">
        <f>I13+I14+I15</f>
        <v>39158</v>
      </c>
      <c r="J12" s="14">
        <f>J13+J14+J15</f>
        <v>181060</v>
      </c>
      <c r="K12" s="14">
        <f>K13+K14+K15</f>
        <v>125231</v>
      </c>
      <c r="L12" s="14">
        <f>L13+L14+L15</f>
        <v>149871</v>
      </c>
      <c r="M12" s="14">
        <f t="shared" si="4"/>
        <v>65753</v>
      </c>
      <c r="N12" s="14">
        <f t="shared" si="4"/>
        <v>42533</v>
      </c>
      <c r="O12" s="12">
        <f t="shared" si="2"/>
        <v>1660506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89588</v>
      </c>
      <c r="C13" s="14">
        <v>68644</v>
      </c>
      <c r="D13" s="14">
        <v>80403</v>
      </c>
      <c r="E13" s="14">
        <v>12706</v>
      </c>
      <c r="F13" s="14">
        <v>65242</v>
      </c>
      <c r="G13" s="14">
        <v>99229</v>
      </c>
      <c r="H13" s="14">
        <v>67834</v>
      </c>
      <c r="I13" s="14">
        <v>18475</v>
      </c>
      <c r="J13" s="14">
        <v>85664</v>
      </c>
      <c r="K13" s="14">
        <v>56699</v>
      </c>
      <c r="L13" s="14">
        <v>68698</v>
      </c>
      <c r="M13" s="14">
        <v>29152</v>
      </c>
      <c r="N13" s="14">
        <v>18430</v>
      </c>
      <c r="O13" s="12">
        <f t="shared" si="2"/>
        <v>760764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95329</v>
      </c>
      <c r="C14" s="14">
        <v>69667</v>
      </c>
      <c r="D14" s="14">
        <v>88479</v>
      </c>
      <c r="E14" s="14">
        <v>12860</v>
      </c>
      <c r="F14" s="14">
        <v>71711</v>
      </c>
      <c r="G14" s="14">
        <v>105236</v>
      </c>
      <c r="H14" s="14">
        <v>67757</v>
      </c>
      <c r="I14" s="14">
        <v>18341</v>
      </c>
      <c r="J14" s="14">
        <v>88682</v>
      </c>
      <c r="K14" s="14">
        <v>62107</v>
      </c>
      <c r="L14" s="14">
        <v>74376</v>
      </c>
      <c r="M14" s="14">
        <v>33208</v>
      </c>
      <c r="N14" s="14">
        <v>22303</v>
      </c>
      <c r="O14" s="12">
        <f t="shared" si="2"/>
        <v>810056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9321</v>
      </c>
      <c r="C15" s="14">
        <v>11053</v>
      </c>
      <c r="D15" s="14">
        <v>6613</v>
      </c>
      <c r="E15" s="14">
        <v>1661</v>
      </c>
      <c r="F15" s="14">
        <v>9242</v>
      </c>
      <c r="G15" s="14">
        <v>15483</v>
      </c>
      <c r="H15" s="14">
        <v>8842</v>
      </c>
      <c r="I15" s="14">
        <v>2342</v>
      </c>
      <c r="J15" s="14">
        <v>6714</v>
      </c>
      <c r="K15" s="14">
        <v>6425</v>
      </c>
      <c r="L15" s="14">
        <v>6797</v>
      </c>
      <c r="M15" s="14">
        <v>3393</v>
      </c>
      <c r="N15" s="14">
        <v>1800</v>
      </c>
      <c r="O15" s="12">
        <f t="shared" si="2"/>
        <v>89686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9466</v>
      </c>
      <c r="C16" s="14">
        <f>C17+C18+C19</f>
        <v>7327</v>
      </c>
      <c r="D16" s="14">
        <f>D17+D18+D19</f>
        <v>7501</v>
      </c>
      <c r="E16" s="14">
        <f>E17+E18+E19</f>
        <v>1196</v>
      </c>
      <c r="F16" s="14">
        <f aca="true" t="shared" si="5" ref="F16:N16">F17+F18+F19</f>
        <v>7022</v>
      </c>
      <c r="G16" s="14">
        <f t="shared" si="5"/>
        <v>11303</v>
      </c>
      <c r="H16" s="14">
        <f>H17+H18+H19</f>
        <v>6869</v>
      </c>
      <c r="I16" s="14">
        <f>I17+I18+I19</f>
        <v>1880</v>
      </c>
      <c r="J16" s="14">
        <f>J17+J18+J19</f>
        <v>9337</v>
      </c>
      <c r="K16" s="14">
        <f>K17+K18+K19</f>
        <v>6415</v>
      </c>
      <c r="L16" s="14">
        <f>L17+L18+L19</f>
        <v>8133</v>
      </c>
      <c r="M16" s="14">
        <f t="shared" si="5"/>
        <v>2996</v>
      </c>
      <c r="N16" s="14">
        <f t="shared" si="5"/>
        <v>1643</v>
      </c>
      <c r="O16" s="12">
        <f t="shared" si="2"/>
        <v>81088</v>
      </c>
    </row>
    <row r="17" spans="1:26" ht="18.75" customHeight="1">
      <c r="A17" s="15" t="s">
        <v>16</v>
      </c>
      <c r="B17" s="14">
        <v>9446</v>
      </c>
      <c r="C17" s="14">
        <v>7313</v>
      </c>
      <c r="D17" s="14">
        <v>7487</v>
      </c>
      <c r="E17" s="14">
        <v>1193</v>
      </c>
      <c r="F17" s="14">
        <v>7010</v>
      </c>
      <c r="G17" s="14">
        <v>11278</v>
      </c>
      <c r="H17" s="14">
        <v>6857</v>
      </c>
      <c r="I17" s="14">
        <v>1876</v>
      </c>
      <c r="J17" s="14">
        <v>9324</v>
      </c>
      <c r="K17" s="14">
        <v>6397</v>
      </c>
      <c r="L17" s="14">
        <v>8127</v>
      </c>
      <c r="M17" s="14">
        <v>2983</v>
      </c>
      <c r="N17" s="14">
        <v>1640</v>
      </c>
      <c r="O17" s="12">
        <f t="shared" si="2"/>
        <v>80931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13</v>
      </c>
      <c r="C18" s="14">
        <v>9</v>
      </c>
      <c r="D18" s="14">
        <v>10</v>
      </c>
      <c r="E18" s="14">
        <v>3</v>
      </c>
      <c r="F18" s="14">
        <v>9</v>
      </c>
      <c r="G18" s="14">
        <v>18</v>
      </c>
      <c r="H18" s="14">
        <v>11</v>
      </c>
      <c r="I18" s="14">
        <v>3</v>
      </c>
      <c r="J18" s="14">
        <v>4</v>
      </c>
      <c r="K18" s="14">
        <v>12</v>
      </c>
      <c r="L18" s="14">
        <v>3</v>
      </c>
      <c r="M18" s="14">
        <v>9</v>
      </c>
      <c r="N18" s="14">
        <v>3</v>
      </c>
      <c r="O18" s="12">
        <f t="shared" si="2"/>
        <v>107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5</v>
      </c>
      <c r="D19" s="14">
        <v>4</v>
      </c>
      <c r="E19" s="14">
        <v>0</v>
      </c>
      <c r="F19" s="14">
        <v>3</v>
      </c>
      <c r="G19" s="14">
        <v>7</v>
      </c>
      <c r="H19" s="14">
        <v>1</v>
      </c>
      <c r="I19" s="14">
        <v>1</v>
      </c>
      <c r="J19" s="14">
        <v>9</v>
      </c>
      <c r="K19" s="14">
        <v>6</v>
      </c>
      <c r="L19" s="14">
        <v>3</v>
      </c>
      <c r="M19" s="14">
        <v>4</v>
      </c>
      <c r="N19" s="14">
        <v>0</v>
      </c>
      <c r="O19" s="12">
        <f t="shared" si="2"/>
        <v>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141856</v>
      </c>
      <c r="C20" s="18">
        <f>C21+C22+C23</f>
        <v>88623</v>
      </c>
      <c r="D20" s="18">
        <f>D21+D22+D23</f>
        <v>83693</v>
      </c>
      <c r="E20" s="18">
        <f>E21+E22+E23</f>
        <v>14842</v>
      </c>
      <c r="F20" s="18">
        <f aca="true" t="shared" si="6" ref="F20:N20">F21+F22+F23</f>
        <v>78072</v>
      </c>
      <c r="G20" s="18">
        <f t="shared" si="6"/>
        <v>116274</v>
      </c>
      <c r="H20" s="18">
        <f>H21+H22+H23</f>
        <v>94170</v>
      </c>
      <c r="I20" s="18">
        <f>I21+I22+I23</f>
        <v>24003</v>
      </c>
      <c r="J20" s="18">
        <f>J21+J22+J23</f>
        <v>110703</v>
      </c>
      <c r="K20" s="18">
        <f>K21+K22+K23</f>
        <v>75379</v>
      </c>
      <c r="L20" s="18">
        <f>L21+L22+L23</f>
        <v>114894</v>
      </c>
      <c r="M20" s="18">
        <f t="shared" si="6"/>
        <v>43161</v>
      </c>
      <c r="N20" s="18">
        <f t="shared" si="6"/>
        <v>26200</v>
      </c>
      <c r="O20" s="12">
        <f aca="true" t="shared" si="7" ref="O20:O26">SUM(B20:N20)</f>
        <v>1011870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71686</v>
      </c>
      <c r="C21" s="14">
        <v>47440</v>
      </c>
      <c r="D21" s="14">
        <v>42896</v>
      </c>
      <c r="E21" s="14">
        <v>7829</v>
      </c>
      <c r="F21" s="14">
        <v>39597</v>
      </c>
      <c r="G21" s="14">
        <v>58925</v>
      </c>
      <c r="H21" s="14">
        <v>50287</v>
      </c>
      <c r="I21" s="14">
        <v>12942</v>
      </c>
      <c r="J21" s="14">
        <v>58191</v>
      </c>
      <c r="K21" s="14">
        <v>38467</v>
      </c>
      <c r="L21" s="14">
        <v>58194</v>
      </c>
      <c r="M21" s="14">
        <v>21958</v>
      </c>
      <c r="N21" s="14">
        <v>12933</v>
      </c>
      <c r="O21" s="12">
        <f t="shared" si="7"/>
        <v>521345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65416</v>
      </c>
      <c r="C22" s="14">
        <v>37177</v>
      </c>
      <c r="D22" s="14">
        <v>38499</v>
      </c>
      <c r="E22" s="14">
        <v>6407</v>
      </c>
      <c r="F22" s="14">
        <v>35146</v>
      </c>
      <c r="G22" s="14">
        <v>51983</v>
      </c>
      <c r="H22" s="14">
        <v>40602</v>
      </c>
      <c r="I22" s="14">
        <v>10218</v>
      </c>
      <c r="J22" s="14">
        <v>49065</v>
      </c>
      <c r="K22" s="14">
        <v>34299</v>
      </c>
      <c r="L22" s="14">
        <v>53068</v>
      </c>
      <c r="M22" s="14">
        <v>19783</v>
      </c>
      <c r="N22" s="14">
        <v>12458</v>
      </c>
      <c r="O22" s="12">
        <f t="shared" si="7"/>
        <v>454121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4754</v>
      </c>
      <c r="C23" s="14">
        <v>4006</v>
      </c>
      <c r="D23" s="14">
        <v>2298</v>
      </c>
      <c r="E23" s="14">
        <v>606</v>
      </c>
      <c r="F23" s="14">
        <v>3329</v>
      </c>
      <c r="G23" s="14">
        <v>5366</v>
      </c>
      <c r="H23" s="14">
        <v>3281</v>
      </c>
      <c r="I23" s="14">
        <v>843</v>
      </c>
      <c r="J23" s="14">
        <v>3447</v>
      </c>
      <c r="K23" s="14">
        <v>2613</v>
      </c>
      <c r="L23" s="14">
        <v>3632</v>
      </c>
      <c r="M23" s="14">
        <v>1420</v>
      </c>
      <c r="N23" s="14">
        <v>809</v>
      </c>
      <c r="O23" s="12">
        <f t="shared" si="7"/>
        <v>36404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158289</v>
      </c>
      <c r="C24" s="14">
        <f>C25+C26</f>
        <v>117461</v>
      </c>
      <c r="D24" s="14">
        <f>D25+D26</f>
        <v>117614</v>
      </c>
      <c r="E24" s="14">
        <f>E25+E26</f>
        <v>24275</v>
      </c>
      <c r="F24" s="14">
        <f aca="true" t="shared" si="8" ref="F24:N24">F25+F26</f>
        <v>112199</v>
      </c>
      <c r="G24" s="14">
        <f t="shared" si="8"/>
        <v>165491</v>
      </c>
      <c r="H24" s="14">
        <f>H25+H26</f>
        <v>109108</v>
      </c>
      <c r="I24" s="14">
        <f>I25+I26</f>
        <v>26770</v>
      </c>
      <c r="J24" s="14">
        <f>J25+J26</f>
        <v>117687</v>
      </c>
      <c r="K24" s="14">
        <f>K25+K26</f>
        <v>95026</v>
      </c>
      <c r="L24" s="14">
        <f>L25+L26</f>
        <v>96385</v>
      </c>
      <c r="M24" s="14">
        <f t="shared" si="8"/>
        <v>32330</v>
      </c>
      <c r="N24" s="14">
        <f t="shared" si="8"/>
        <v>19450</v>
      </c>
      <c r="O24" s="12">
        <f t="shared" si="7"/>
        <v>1192085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82941</v>
      </c>
      <c r="C25" s="14">
        <v>68536</v>
      </c>
      <c r="D25" s="14">
        <v>67883</v>
      </c>
      <c r="E25" s="14">
        <v>15336</v>
      </c>
      <c r="F25" s="14">
        <v>65691</v>
      </c>
      <c r="G25" s="14">
        <v>102726</v>
      </c>
      <c r="H25" s="14">
        <v>68640</v>
      </c>
      <c r="I25" s="14">
        <v>17860</v>
      </c>
      <c r="J25" s="14">
        <v>63610</v>
      </c>
      <c r="K25" s="14">
        <v>55187</v>
      </c>
      <c r="L25" s="14">
        <v>54462</v>
      </c>
      <c r="M25" s="14">
        <v>18104</v>
      </c>
      <c r="N25" s="14">
        <v>9684</v>
      </c>
      <c r="O25" s="12">
        <f t="shared" si="7"/>
        <v>690660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75348</v>
      </c>
      <c r="C26" s="14">
        <v>48925</v>
      </c>
      <c r="D26" s="14">
        <v>49731</v>
      </c>
      <c r="E26" s="14">
        <v>8939</v>
      </c>
      <c r="F26" s="14">
        <v>46508</v>
      </c>
      <c r="G26" s="14">
        <v>62765</v>
      </c>
      <c r="H26" s="14">
        <v>40468</v>
      </c>
      <c r="I26" s="14">
        <v>8910</v>
      </c>
      <c r="J26" s="14">
        <v>54077</v>
      </c>
      <c r="K26" s="14">
        <v>39839</v>
      </c>
      <c r="L26" s="14">
        <v>41923</v>
      </c>
      <c r="M26" s="14">
        <v>14226</v>
      </c>
      <c r="N26" s="14">
        <v>9766</v>
      </c>
      <c r="O26" s="12">
        <f t="shared" si="7"/>
        <v>501425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1155752.9752</v>
      </c>
      <c r="C36" s="60">
        <f aca="true" t="shared" si="11" ref="C36:N36">C37+C38+C39+C40</f>
        <v>891604.0190999999</v>
      </c>
      <c r="D36" s="60">
        <f t="shared" si="11"/>
        <v>796707.6786</v>
      </c>
      <c r="E36" s="60">
        <f t="shared" si="11"/>
        <v>208867.394</v>
      </c>
      <c r="F36" s="60">
        <f t="shared" si="11"/>
        <v>808918.816</v>
      </c>
      <c r="G36" s="60">
        <f t="shared" si="11"/>
        <v>956816.2964</v>
      </c>
      <c r="H36" s="60">
        <f t="shared" si="11"/>
        <v>820475.2528000001</v>
      </c>
      <c r="I36" s="60">
        <f>I37+I38+I39+I40</f>
        <v>213231.1308</v>
      </c>
      <c r="J36" s="60">
        <f>J37+J38+J39+J40</f>
        <v>951041.7522</v>
      </c>
      <c r="K36" s="60">
        <f>K37+K38+K39+K40</f>
        <v>807678.9234</v>
      </c>
      <c r="L36" s="60">
        <f>L37+L38+L39+L40</f>
        <v>943797.5874</v>
      </c>
      <c r="M36" s="60">
        <f t="shared" si="11"/>
        <v>475667.4425</v>
      </c>
      <c r="N36" s="60">
        <f t="shared" si="11"/>
        <v>253172.5274</v>
      </c>
      <c r="O36" s="60">
        <f>O37+O38+O39+O40</f>
        <v>9283731.795799999</v>
      </c>
    </row>
    <row r="37" spans="1:15" ht="18.75" customHeight="1">
      <c r="A37" s="57" t="s">
        <v>49</v>
      </c>
      <c r="B37" s="54">
        <f aca="true" t="shared" si="12" ref="B37:N37">B29*B7</f>
        <v>1151083.3952</v>
      </c>
      <c r="C37" s="54">
        <f t="shared" si="12"/>
        <v>887551.4990999999</v>
      </c>
      <c r="D37" s="54">
        <f t="shared" si="12"/>
        <v>786040.7086</v>
      </c>
      <c r="E37" s="54">
        <f t="shared" si="12"/>
        <v>208867.394</v>
      </c>
      <c r="F37" s="54">
        <f t="shared" si="12"/>
        <v>806000.976</v>
      </c>
      <c r="G37" s="54">
        <f t="shared" si="12"/>
        <v>952040.9964</v>
      </c>
      <c r="H37" s="54">
        <f t="shared" si="12"/>
        <v>816974.9428000001</v>
      </c>
      <c r="I37" s="54">
        <f>I29*I7</f>
        <v>213231.1308</v>
      </c>
      <c r="J37" s="54">
        <f>J29*J7</f>
        <v>940501.9022</v>
      </c>
      <c r="K37" s="54">
        <f>K29*K7</f>
        <v>793653.2934</v>
      </c>
      <c r="L37" s="54">
        <f>L29*L7</f>
        <v>933878.8574</v>
      </c>
      <c r="M37" s="54">
        <f t="shared" si="12"/>
        <v>470416.4325</v>
      </c>
      <c r="N37" s="54">
        <f t="shared" si="12"/>
        <v>251434.6274</v>
      </c>
      <c r="O37" s="56">
        <f>SUM(B37:N37)</f>
        <v>9211676.155799998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4052.52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72055.63999999998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-91272</v>
      </c>
      <c r="C42" s="25">
        <f aca="true" t="shared" si="15" ref="C42:N42">+C43+C46+C58+C59</f>
        <v>-93744</v>
      </c>
      <c r="D42" s="25">
        <f t="shared" si="15"/>
        <v>-90461.22</v>
      </c>
      <c r="E42" s="25">
        <f t="shared" si="15"/>
        <v>-12160</v>
      </c>
      <c r="F42" s="25">
        <f t="shared" si="15"/>
        <v>-58484</v>
      </c>
      <c r="G42" s="25">
        <f t="shared" si="15"/>
        <v>-99212</v>
      </c>
      <c r="H42" s="25">
        <f t="shared" si="15"/>
        <v>-89292</v>
      </c>
      <c r="I42" s="25">
        <f>+I43+I46+I58+I59</f>
        <v>-24004</v>
      </c>
      <c r="J42" s="25">
        <f>+J43+J46+J58+J59</f>
        <v>-55784</v>
      </c>
      <c r="K42" s="25">
        <f>+K43+K46+K58+K59</f>
        <v>-69512</v>
      </c>
      <c r="L42" s="25">
        <f>+L43+L46+L58+L59</f>
        <v>-59232</v>
      </c>
      <c r="M42" s="25">
        <f t="shared" si="15"/>
        <v>-36660</v>
      </c>
      <c r="N42" s="25">
        <f t="shared" si="15"/>
        <v>-24112</v>
      </c>
      <c r="O42" s="25">
        <f>+O43+O46+O58+O59</f>
        <v>-803929.22</v>
      </c>
    </row>
    <row r="43" spans="1:15" ht="18.75" customHeight="1">
      <c r="A43" s="17" t="s">
        <v>54</v>
      </c>
      <c r="B43" s="26">
        <f>B44+B45</f>
        <v>-91272</v>
      </c>
      <c r="C43" s="26">
        <f>C44+C45</f>
        <v>-93744</v>
      </c>
      <c r="D43" s="26">
        <f>D44+D45</f>
        <v>-66380</v>
      </c>
      <c r="E43" s="26">
        <f>E44+E45</f>
        <v>-12160</v>
      </c>
      <c r="F43" s="26">
        <f aca="true" t="shared" si="16" ref="F43:N43">F44+F45</f>
        <v>-57984</v>
      </c>
      <c r="G43" s="26">
        <f t="shared" si="16"/>
        <v>-98712</v>
      </c>
      <c r="H43" s="26">
        <f t="shared" si="16"/>
        <v>-89292</v>
      </c>
      <c r="I43" s="26">
        <f>I44+I45</f>
        <v>-22504</v>
      </c>
      <c r="J43" s="26">
        <f>J44+J45</f>
        <v>-55784</v>
      </c>
      <c r="K43" s="26">
        <f>K44+K45</f>
        <v>-69512</v>
      </c>
      <c r="L43" s="26">
        <f>L44+L45</f>
        <v>-59232</v>
      </c>
      <c r="M43" s="26">
        <f t="shared" si="16"/>
        <v>-36660</v>
      </c>
      <c r="N43" s="26">
        <f t="shared" si="16"/>
        <v>-24112</v>
      </c>
      <c r="O43" s="25">
        <f aca="true" t="shared" si="17" ref="O43:O59">SUM(B43:N43)</f>
        <v>-777348</v>
      </c>
    </row>
    <row r="44" spans="1:26" ht="18.75" customHeight="1">
      <c r="A44" s="13" t="s">
        <v>55</v>
      </c>
      <c r="B44" s="20">
        <f>ROUND(-B9*$D$3,2)</f>
        <v>-91272</v>
      </c>
      <c r="C44" s="20">
        <f>ROUND(-C9*$D$3,2)</f>
        <v>-93744</v>
      </c>
      <c r="D44" s="20">
        <f>ROUND(-D9*$D$3,2)</f>
        <v>-66380</v>
      </c>
      <c r="E44" s="20">
        <f>ROUND(-E9*$D$3,2)</f>
        <v>-12160</v>
      </c>
      <c r="F44" s="20">
        <f aca="true" t="shared" si="18" ref="F44:N44">ROUND(-F9*$D$3,2)</f>
        <v>-57984</v>
      </c>
      <c r="G44" s="20">
        <f t="shared" si="18"/>
        <v>-98712</v>
      </c>
      <c r="H44" s="20">
        <f t="shared" si="18"/>
        <v>-89292</v>
      </c>
      <c r="I44" s="20">
        <f>ROUND(-I9*$D$3,2)</f>
        <v>-22504</v>
      </c>
      <c r="J44" s="20">
        <f>ROUND(-J9*$D$3,2)</f>
        <v>-55784</v>
      </c>
      <c r="K44" s="20">
        <f>ROUND(-K9*$D$3,2)</f>
        <v>-69512</v>
      </c>
      <c r="L44" s="20">
        <f>ROUND(-L9*$D$3,2)</f>
        <v>-59232</v>
      </c>
      <c r="M44" s="20">
        <f t="shared" si="18"/>
        <v>-36660</v>
      </c>
      <c r="N44" s="20">
        <f t="shared" si="18"/>
        <v>-24112</v>
      </c>
      <c r="O44" s="46">
        <f t="shared" si="17"/>
        <v>-777348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-24081.22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-26581.22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-500-23581.22</f>
        <v>-24081.22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-26581.22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1064480.9752</v>
      </c>
      <c r="C61" s="29">
        <f t="shared" si="21"/>
        <v>797860.0190999999</v>
      </c>
      <c r="D61" s="29">
        <f t="shared" si="21"/>
        <v>706246.4586</v>
      </c>
      <c r="E61" s="29">
        <f t="shared" si="21"/>
        <v>196707.394</v>
      </c>
      <c r="F61" s="29">
        <f t="shared" si="21"/>
        <v>750434.816</v>
      </c>
      <c r="G61" s="29">
        <f t="shared" si="21"/>
        <v>857604.2964</v>
      </c>
      <c r="H61" s="29">
        <f t="shared" si="21"/>
        <v>731183.2528000001</v>
      </c>
      <c r="I61" s="29">
        <f t="shared" si="21"/>
        <v>189227.1308</v>
      </c>
      <c r="J61" s="29">
        <f>+J36+J42</f>
        <v>895257.7522</v>
      </c>
      <c r="K61" s="29">
        <f>+K36+K42</f>
        <v>738166.9234</v>
      </c>
      <c r="L61" s="29">
        <f>+L36+L42</f>
        <v>884565.5874</v>
      </c>
      <c r="M61" s="29">
        <f t="shared" si="21"/>
        <v>439007.4425</v>
      </c>
      <c r="N61" s="29">
        <f t="shared" si="21"/>
        <v>229060.5274</v>
      </c>
      <c r="O61" s="29">
        <f>SUM(B61:N61)</f>
        <v>8479802.5758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1064480.98</v>
      </c>
      <c r="C64" s="36">
        <f aca="true" t="shared" si="22" ref="C64:N64">SUM(C65:C78)</f>
        <v>797860.01</v>
      </c>
      <c r="D64" s="36">
        <f t="shared" si="22"/>
        <v>706246.46</v>
      </c>
      <c r="E64" s="36">
        <f t="shared" si="22"/>
        <v>196707.39</v>
      </c>
      <c r="F64" s="36">
        <f t="shared" si="22"/>
        <v>750434.82</v>
      </c>
      <c r="G64" s="36">
        <f t="shared" si="22"/>
        <v>857604.3</v>
      </c>
      <c r="H64" s="36">
        <f t="shared" si="22"/>
        <v>731183.25</v>
      </c>
      <c r="I64" s="36">
        <f t="shared" si="22"/>
        <v>189227.13</v>
      </c>
      <c r="J64" s="36">
        <f t="shared" si="22"/>
        <v>895257.76</v>
      </c>
      <c r="K64" s="36">
        <f t="shared" si="22"/>
        <v>738166.92</v>
      </c>
      <c r="L64" s="36">
        <f t="shared" si="22"/>
        <v>884565.59</v>
      </c>
      <c r="M64" s="36">
        <f t="shared" si="22"/>
        <v>439007.44</v>
      </c>
      <c r="N64" s="36">
        <f t="shared" si="22"/>
        <v>229060.53</v>
      </c>
      <c r="O64" s="29">
        <f>SUM(O65:O78)</f>
        <v>8479802.58</v>
      </c>
    </row>
    <row r="65" spans="1:16" ht="18.75" customHeight="1">
      <c r="A65" s="17" t="s">
        <v>69</v>
      </c>
      <c r="B65" s="36">
        <v>209653.65</v>
      </c>
      <c r="C65" s="36">
        <v>233411.89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443065.54000000004</v>
      </c>
      <c r="P65"/>
    </row>
    <row r="66" spans="1:16" ht="18.75" customHeight="1">
      <c r="A66" s="17" t="s">
        <v>70</v>
      </c>
      <c r="B66" s="36">
        <v>854827.33</v>
      </c>
      <c r="C66" s="36">
        <v>564448.12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1419275.45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706246.46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706246.46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196707.39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196707.39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750434.82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750434.82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857604.3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857604.3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731183.25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731183.25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189227.13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189227.13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895257.76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895257.76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738166.92</v>
      </c>
      <c r="L74" s="35">
        <v>0</v>
      </c>
      <c r="M74" s="35">
        <v>0</v>
      </c>
      <c r="N74" s="35">
        <v>0</v>
      </c>
      <c r="O74" s="29">
        <f t="shared" si="23"/>
        <v>738166.92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884565.59</v>
      </c>
      <c r="M75" s="35">
        <v>0</v>
      </c>
      <c r="N75" s="35">
        <v>0</v>
      </c>
      <c r="O75" s="26">
        <f t="shared" si="23"/>
        <v>884565.59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439007.44</v>
      </c>
      <c r="N76" s="35">
        <v>0</v>
      </c>
      <c r="O76" s="29">
        <f t="shared" si="23"/>
        <v>439007.44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229060.53</v>
      </c>
      <c r="O77" s="26">
        <f t="shared" si="23"/>
        <v>229060.53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2.4479383312005774</v>
      </c>
      <c r="C82" s="44">
        <v>2.5923411923307373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2018-09-14T19:15:19Z</dcterms:modified>
  <cp:category/>
  <cp:version/>
  <cp:contentType/>
  <cp:contentStatus/>
</cp:coreProperties>
</file>