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<sst xmlns="http://schemas.openxmlformats.org/spreadsheetml/2006/main" count="112" uniqueCount="110">
  <si>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</si>
  <si>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</si>
  <si>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</si>
  <si>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</si>
  <si>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</si>
  <si>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</si>
  <si>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</si>
  <si>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</si>
  <si>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</si>
  <si>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</si>
  <si>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</si>
  <si>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</si>
  <si>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</si>
  <si>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</si>
  <si>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</si>
  <si>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</si>
  <si>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</si>
  <si>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</si>
  <si>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</si>
  <si>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</si>
  <si>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</si>
  <si>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</si>
  <si>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</si>
  <si>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</si>
  <si>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</si>
  <si>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</si>
  <si>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</si>
  <si>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</si>
  <si>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</si>
  <si>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</si>
  <si>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</si>
  <si>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</si>
  <si>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</si>
  <si>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</si>
  <si>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</si>
  <si>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</si>
  <si>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</si>
  <si>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</si>
  <si>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</si>
  <si>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</si>
  <si>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</si>
  <si>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</si>
  <si>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</si>
  <si>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</si>
  <si>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</si>
  <si>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</si>
  <si>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</si>
  <si>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</si>
  <si>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</si>
  <si>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</si>
  <si>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</si>
  <si>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</si>
  <si>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</si>
  <si>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</si>
  <si>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</si>
  <si>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</si>
  <si>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</si>
  <si>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</si>
  <si>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</si>
  <si>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</si>
  <si>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</si>
  <si>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</si>
  <si>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</si>
  <si>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</si>
  <si>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</si>
  <si>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</si>
  <si>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</si>
  <si>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</si>
  <si>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</si>
  <si>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</si>
  <si>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</si>
  <si>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</si>
  <si>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</si>
  <si>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</si>
  <si>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</si>
  <si>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</si>
  <si>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</si>
  <si>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</si>
  <si>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</si>
  <si>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</si>
  <si>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</si>
  <si>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</si>
  <si>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</si>
  <si>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</si>
  <si>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</si>
  <si>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</si>
  <si>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</si>
  <si>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</si>
  <si>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</si>
  <si>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</si>
  <si>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</si>
  <si>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</si>
  <si>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</si>
  <si>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</si>
  <si>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</si>
  <si>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</si>
  <si>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</si>
  <si>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</si>
  <si>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</si>
  <si>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</si>
  <si>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</si>
  <si>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</si>
  <si>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</si>
  <si>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</si>
  <si>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</si>
  <si>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</si>
  <si>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</si>
  <si>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</si>
  <si>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</si>
  <si>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08/09/18 - VENCIMENTO 14/09/18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</si>
</sst>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336689</v>
      </c>
      <c r="C7" s="10">
        <f>C8+C20+C24</f>
        <v>225759</v>
      </c>
      <c r="D7" s="10">
        <f>D8+D20+D24</f>
        <v>278969</v>
      </c>
      <c r="E7" s="10">
        <f>E8+E20+E24</f>
        <v>45162</v>
      </c>
      <c r="F7" s="10">
        <f aca="true" t="shared" si="0" ref="F7:N7">F8+F20+F24</f>
        <v>224395</v>
      </c>
      <c r="G7" s="10">
        <f t="shared" si="0"/>
        <v>330574</v>
      </c>
      <c r="H7" s="10">
        <f>H8+H20+H24</f>
        <v>228785</v>
      </c>
      <c r="I7" s="10">
        <f>I8+I20+I24</f>
        <v>56178</v>
      </c>
      <c r="J7" s="10">
        <f>J8+J20+J24</f>
        <v>286960</v>
      </c>
      <c r="K7" s="10">
        <f>K8+K20+K24</f>
        <v>206264</v>
      </c>
      <c r="L7" s="10">
        <f>L8+L20+L24</f>
        <v>270415</v>
      </c>
      <c r="M7" s="10">
        <f t="shared" si="0"/>
        <v>89215</v>
      </c>
      <c r="N7" s="10">
        <f t="shared" si="0"/>
        <v>54683</v>
      </c>
      <c r="O7" s="10">
        <f>+O8+O20+O24</f>
        <v>2634048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153900</v>
      </c>
      <c r="C8" s="12">
        <f>+C9+C12+C16</f>
        <v>109967</v>
      </c>
      <c r="D8" s="12">
        <f>+D9+D12+D16</f>
        <v>142653</v>
      </c>
      <c r="E8" s="12">
        <f>+E9+E12+E16</f>
        <v>21105</v>
      </c>
      <c r="F8" s="12">
        <f aca="true" t="shared" si="1" ref="F8:N8">+F9+F12+F16</f>
        <v>108704</v>
      </c>
      <c r="G8" s="12">
        <f t="shared" si="1"/>
        <v>160944</v>
      </c>
      <c r="H8" s="12">
        <f>+H9+H12+H16</f>
        <v>111437</v>
      </c>
      <c r="I8" s="12">
        <f>+I9+I12+I16</f>
        <v>27356</v>
      </c>
      <c r="J8" s="12">
        <f>+J9+J12+J16</f>
        <v>140885</v>
      </c>
      <c r="K8" s="12">
        <f>+K9+K12+K16</f>
        <v>101919</v>
      </c>
      <c r="L8" s="12">
        <f>+L9+L12+L16</f>
        <v>131113</v>
      </c>
      <c r="M8" s="12">
        <f t="shared" si="1"/>
        <v>47648</v>
      </c>
      <c r="N8" s="12">
        <f t="shared" si="1"/>
        <v>31175</v>
      </c>
      <c r="O8" s="12">
        <f>SUM(B8:N8)</f>
        <v>1288806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19688</v>
      </c>
      <c r="C9" s="14">
        <v>18672</v>
      </c>
      <c r="D9" s="14">
        <v>16192</v>
      </c>
      <c r="E9" s="14">
        <v>2629</v>
      </c>
      <c r="F9" s="14">
        <v>12659</v>
      </c>
      <c r="G9" s="14">
        <v>21260</v>
      </c>
      <c r="H9" s="14">
        <v>18343</v>
      </c>
      <c r="I9" s="14">
        <v>4257</v>
      </c>
      <c r="J9" s="14">
        <v>13029</v>
      </c>
      <c r="K9" s="14">
        <v>15068</v>
      </c>
      <c r="L9" s="14">
        <v>14021</v>
      </c>
      <c r="M9" s="14">
        <v>6691</v>
      </c>
      <c r="N9" s="14">
        <v>4417</v>
      </c>
      <c r="O9" s="12">
        <f aca="true" t="shared" si="2" ref="O9:O19">SUM(B9:N9)</f>
        <v>166926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19688</v>
      </c>
      <c r="C10" s="14">
        <f>+C9-C11</f>
        <v>18672</v>
      </c>
      <c r="D10" s="14">
        <f>+D9-D11</f>
        <v>16192</v>
      </c>
      <c r="E10" s="14">
        <f>+E9-E11</f>
        <v>2629</v>
      </c>
      <c r="F10" s="14">
        <f aca="true" t="shared" si="3" ref="F10:N10">+F9-F11</f>
        <v>12659</v>
      </c>
      <c r="G10" s="14">
        <f t="shared" si="3"/>
        <v>21260</v>
      </c>
      <c r="H10" s="14">
        <f>+H9-H11</f>
        <v>18343</v>
      </c>
      <c r="I10" s="14">
        <f>+I9-I11</f>
        <v>4257</v>
      </c>
      <c r="J10" s="14">
        <f>+J9-J11</f>
        <v>13029</v>
      </c>
      <c r="K10" s="14">
        <f>+K9-K11</f>
        <v>15068</v>
      </c>
      <c r="L10" s="14">
        <f>+L9-L11</f>
        <v>14021</v>
      </c>
      <c r="M10" s="14">
        <f t="shared" si="3"/>
        <v>6691</v>
      </c>
      <c r="N10" s="14">
        <f t="shared" si="3"/>
        <v>4417</v>
      </c>
      <c r="O10" s="12">
        <f t="shared" si="2"/>
        <v>166926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127018</v>
      </c>
      <c r="C12" s="14">
        <f>C13+C14+C15</f>
        <v>86200</v>
      </c>
      <c r="D12" s="14">
        <f>D13+D14+D15</f>
        <v>120682</v>
      </c>
      <c r="E12" s="14">
        <f>E13+E14+E15</f>
        <v>17586</v>
      </c>
      <c r="F12" s="14">
        <f aca="true" t="shared" si="4" ref="F12:N12">F13+F14+F15</f>
        <v>90906</v>
      </c>
      <c r="G12" s="14">
        <f t="shared" si="4"/>
        <v>131916</v>
      </c>
      <c r="H12" s="14">
        <f>H13+H14+H15</f>
        <v>88268</v>
      </c>
      <c r="I12" s="14">
        <f>I13+I14+I15</f>
        <v>21879</v>
      </c>
      <c r="J12" s="14">
        <f>J13+J14+J15</f>
        <v>120569</v>
      </c>
      <c r="K12" s="14">
        <f>K13+K14+K15</f>
        <v>81983</v>
      </c>
      <c r="L12" s="14">
        <f>L13+L14+L15</f>
        <v>110179</v>
      </c>
      <c r="M12" s="14">
        <f t="shared" si="4"/>
        <v>39001</v>
      </c>
      <c r="N12" s="14">
        <f t="shared" si="4"/>
        <v>25711</v>
      </c>
      <c r="O12" s="12">
        <f t="shared" si="2"/>
        <v>1061898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60037</v>
      </c>
      <c r="C13" s="14">
        <v>42246</v>
      </c>
      <c r="D13" s="14">
        <v>56578</v>
      </c>
      <c r="E13" s="14">
        <v>8431</v>
      </c>
      <c r="F13" s="14">
        <v>42751</v>
      </c>
      <c r="G13" s="14">
        <v>62006</v>
      </c>
      <c r="H13" s="14">
        <v>42943</v>
      </c>
      <c r="I13" s="14">
        <v>10995</v>
      </c>
      <c r="J13" s="14">
        <v>57743</v>
      </c>
      <c r="K13" s="14">
        <v>37575</v>
      </c>
      <c r="L13" s="14">
        <v>49991</v>
      </c>
      <c r="M13" s="14">
        <v>17123</v>
      </c>
      <c r="N13" s="14">
        <v>10873</v>
      </c>
      <c r="O13" s="12">
        <f t="shared" si="2"/>
        <v>499292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63216</v>
      </c>
      <c r="C14" s="14">
        <v>40465</v>
      </c>
      <c r="D14" s="14">
        <v>61165</v>
      </c>
      <c r="E14" s="14">
        <v>8564</v>
      </c>
      <c r="F14" s="14">
        <v>45000</v>
      </c>
      <c r="G14" s="14">
        <v>64320</v>
      </c>
      <c r="H14" s="14">
        <v>42323</v>
      </c>
      <c r="I14" s="14">
        <v>10142</v>
      </c>
      <c r="J14" s="14">
        <v>60046</v>
      </c>
      <c r="K14" s="14">
        <v>41906</v>
      </c>
      <c r="L14" s="14">
        <v>57259</v>
      </c>
      <c r="M14" s="14">
        <v>20760</v>
      </c>
      <c r="N14" s="14">
        <v>14206</v>
      </c>
      <c r="O14" s="12">
        <f t="shared" si="2"/>
        <v>529372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3765</v>
      </c>
      <c r="C15" s="14">
        <v>3489</v>
      </c>
      <c r="D15" s="14">
        <v>2939</v>
      </c>
      <c r="E15" s="14">
        <v>591</v>
      </c>
      <c r="F15" s="14">
        <v>3155</v>
      </c>
      <c r="G15" s="14">
        <v>5590</v>
      </c>
      <c r="H15" s="14">
        <v>3002</v>
      </c>
      <c r="I15" s="14">
        <v>742</v>
      </c>
      <c r="J15" s="14">
        <v>2780</v>
      </c>
      <c r="K15" s="14">
        <v>2502</v>
      </c>
      <c r="L15" s="14">
        <v>2929</v>
      </c>
      <c r="M15" s="14">
        <v>1118</v>
      </c>
      <c r="N15" s="14">
        <v>632</v>
      </c>
      <c r="O15" s="12">
        <f t="shared" si="2"/>
        <v>33234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7194</v>
      </c>
      <c r="C16" s="14">
        <f>C17+C18+C19</f>
        <v>5095</v>
      </c>
      <c r="D16" s="14">
        <f>D17+D18+D19</f>
        <v>5779</v>
      </c>
      <c r="E16" s="14">
        <f>E17+E18+E19</f>
        <v>890</v>
      </c>
      <c r="F16" s="14">
        <f aca="true" t="shared" si="5" ref="F16:N16">F17+F18+F19</f>
        <v>5139</v>
      </c>
      <c r="G16" s="14">
        <f t="shared" si="5"/>
        <v>7768</v>
      </c>
      <c r="H16" s="14">
        <f>H17+H18+H19</f>
        <v>4826</v>
      </c>
      <c r="I16" s="14">
        <f>I17+I18+I19</f>
        <v>1220</v>
      </c>
      <c r="J16" s="14">
        <f>J17+J18+J19</f>
        <v>7287</v>
      </c>
      <c r="K16" s="14">
        <f>K17+K18+K19</f>
        <v>4868</v>
      </c>
      <c r="L16" s="14">
        <f>L17+L18+L19</f>
        <v>6913</v>
      </c>
      <c r="M16" s="14">
        <f t="shared" si="5"/>
        <v>1956</v>
      </c>
      <c r="N16" s="14">
        <f t="shared" si="5"/>
        <v>1047</v>
      </c>
      <c r="O16" s="12">
        <f t="shared" si="2"/>
        <v>59982</v>
      </c>
    </row>
    <row r="17" spans="1:26" ht="18.75" customHeight="1">
      <c r="A17" s="15" t="s">
        <v>16</v>
      </c>
      <c r="B17" s="14">
        <v>7172</v>
      </c>
      <c r="C17" s="14">
        <v>5080</v>
      </c>
      <c r="D17" s="14">
        <v>5771</v>
      </c>
      <c r="E17" s="14">
        <v>886</v>
      </c>
      <c r="F17" s="14">
        <v>5136</v>
      </c>
      <c r="G17" s="14">
        <v>7757</v>
      </c>
      <c r="H17" s="14">
        <v>4821</v>
      </c>
      <c r="I17" s="14">
        <v>1218</v>
      </c>
      <c r="J17" s="14">
        <v>7279</v>
      </c>
      <c r="K17" s="14">
        <v>4858</v>
      </c>
      <c r="L17" s="14">
        <v>6899</v>
      </c>
      <c r="M17" s="14">
        <v>1952</v>
      </c>
      <c r="N17" s="14">
        <v>1040</v>
      </c>
      <c r="O17" s="12">
        <f t="shared" si="2"/>
        <v>59869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</v>
      </c>
      <c r="C18" s="14">
        <v>7</v>
      </c>
      <c r="D18" s="14">
        <v>8</v>
      </c>
      <c r="E18" s="14">
        <v>3</v>
      </c>
      <c r="F18" s="14">
        <v>3</v>
      </c>
      <c r="G18" s="14">
        <v>3</v>
      </c>
      <c r="H18" s="14">
        <v>5</v>
      </c>
      <c r="I18" s="14">
        <v>2</v>
      </c>
      <c r="J18" s="14">
        <v>6</v>
      </c>
      <c r="K18" s="14">
        <v>9</v>
      </c>
      <c r="L18" s="14">
        <v>10</v>
      </c>
      <c r="M18" s="14">
        <v>2</v>
      </c>
      <c r="N18" s="14">
        <v>7</v>
      </c>
      <c r="O18" s="12">
        <f t="shared" si="2"/>
        <v>77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8</v>
      </c>
      <c r="D19" s="14">
        <v>0</v>
      </c>
      <c r="E19" s="14">
        <v>1</v>
      </c>
      <c r="F19" s="14">
        <v>0</v>
      </c>
      <c r="G19" s="14">
        <v>8</v>
      </c>
      <c r="H19" s="14">
        <v>0</v>
      </c>
      <c r="I19" s="14">
        <v>0</v>
      </c>
      <c r="J19" s="14">
        <v>2</v>
      </c>
      <c r="K19" s="14">
        <v>1</v>
      </c>
      <c r="L19" s="14">
        <v>4</v>
      </c>
      <c r="M19" s="14">
        <v>2</v>
      </c>
      <c r="N19" s="14">
        <v>0</v>
      </c>
      <c r="O19" s="12">
        <f t="shared" si="2"/>
        <v>36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88239</v>
      </c>
      <c r="C20" s="18">
        <f>C21+C22+C23</f>
        <v>50837</v>
      </c>
      <c r="D20" s="18">
        <f>D21+D22+D23</f>
        <v>59816</v>
      </c>
      <c r="E20" s="18">
        <f>E21+E22+E23</f>
        <v>9836</v>
      </c>
      <c r="F20" s="18">
        <f aca="true" t="shared" si="6" ref="F20:N20">F21+F22+F23</f>
        <v>50852</v>
      </c>
      <c r="G20" s="18">
        <f t="shared" si="6"/>
        <v>71614</v>
      </c>
      <c r="H20" s="18">
        <f>H21+H22+H23</f>
        <v>55603</v>
      </c>
      <c r="I20" s="18">
        <f>I21+I22+I23</f>
        <v>13612</v>
      </c>
      <c r="J20" s="18">
        <f>J21+J22+J23</f>
        <v>74016</v>
      </c>
      <c r="K20" s="18">
        <f>K21+K22+K23</f>
        <v>46683</v>
      </c>
      <c r="L20" s="18">
        <f>L21+L22+L23</f>
        <v>79319</v>
      </c>
      <c r="M20" s="18">
        <f t="shared" si="6"/>
        <v>23528</v>
      </c>
      <c r="N20" s="18">
        <f t="shared" si="6"/>
        <v>13725</v>
      </c>
      <c r="O20" s="12">
        <f aca="true" t="shared" si="7" ref="O20:O26">SUM(B20:N20)</f>
        <v>637680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44583</v>
      </c>
      <c r="C21" s="14">
        <v>27932</v>
      </c>
      <c r="D21" s="14">
        <v>29513</v>
      </c>
      <c r="E21" s="14">
        <v>5215</v>
      </c>
      <c r="F21" s="14">
        <v>25779</v>
      </c>
      <c r="G21" s="14">
        <v>35786</v>
      </c>
      <c r="H21" s="14">
        <v>29548</v>
      </c>
      <c r="I21" s="14">
        <v>7377</v>
      </c>
      <c r="J21" s="14">
        <v>37543</v>
      </c>
      <c r="K21" s="14">
        <v>23083</v>
      </c>
      <c r="L21" s="14">
        <v>38497</v>
      </c>
      <c r="M21" s="14">
        <v>11322</v>
      </c>
      <c r="N21" s="14">
        <v>6487</v>
      </c>
      <c r="O21" s="12">
        <f t="shared" si="7"/>
        <v>322665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41656</v>
      </c>
      <c r="C22" s="14">
        <v>21503</v>
      </c>
      <c r="D22" s="14">
        <v>29196</v>
      </c>
      <c r="E22" s="14">
        <v>4399</v>
      </c>
      <c r="F22" s="14">
        <v>23776</v>
      </c>
      <c r="G22" s="14">
        <v>33576</v>
      </c>
      <c r="H22" s="14">
        <v>24778</v>
      </c>
      <c r="I22" s="14">
        <v>5912</v>
      </c>
      <c r="J22" s="14">
        <v>35127</v>
      </c>
      <c r="K22" s="14">
        <v>22575</v>
      </c>
      <c r="L22" s="14">
        <v>39195</v>
      </c>
      <c r="M22" s="14">
        <v>11716</v>
      </c>
      <c r="N22" s="14">
        <v>6987</v>
      </c>
      <c r="O22" s="12">
        <f t="shared" si="7"/>
        <v>300396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2000</v>
      </c>
      <c r="C23" s="14">
        <v>1402</v>
      </c>
      <c r="D23" s="14">
        <v>1107</v>
      </c>
      <c r="E23" s="14">
        <v>222</v>
      </c>
      <c r="F23" s="14">
        <v>1297</v>
      </c>
      <c r="G23" s="14">
        <v>2252</v>
      </c>
      <c r="H23" s="14">
        <v>1277</v>
      </c>
      <c r="I23" s="14">
        <v>323</v>
      </c>
      <c r="J23" s="14">
        <v>1346</v>
      </c>
      <c r="K23" s="14">
        <v>1025</v>
      </c>
      <c r="L23" s="14">
        <v>1627</v>
      </c>
      <c r="M23" s="14">
        <v>490</v>
      </c>
      <c r="N23" s="14">
        <v>251</v>
      </c>
      <c r="O23" s="12">
        <f t="shared" si="7"/>
        <v>14619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94550</v>
      </c>
      <c r="C24" s="14">
        <f>C25+C26</f>
        <v>64955</v>
      </c>
      <c r="D24" s="14">
        <f>D25+D26</f>
        <v>76500</v>
      </c>
      <c r="E24" s="14">
        <f>E25+E26</f>
        <v>14221</v>
      </c>
      <c r="F24" s="14">
        <f aca="true" t="shared" si="8" ref="F24:N24">F25+F26</f>
        <v>64839</v>
      </c>
      <c r="G24" s="14">
        <f t="shared" si="8"/>
        <v>98016</v>
      </c>
      <c r="H24" s="14">
        <f>H25+H26</f>
        <v>61745</v>
      </c>
      <c r="I24" s="14">
        <f>I25+I26</f>
        <v>15210</v>
      </c>
      <c r="J24" s="14">
        <f>J25+J26</f>
        <v>72059</v>
      </c>
      <c r="K24" s="14">
        <f>K25+K26</f>
        <v>57662</v>
      </c>
      <c r="L24" s="14">
        <f>L25+L26</f>
        <v>59983</v>
      </c>
      <c r="M24" s="14">
        <f t="shared" si="8"/>
        <v>18039</v>
      </c>
      <c r="N24" s="14">
        <f t="shared" si="8"/>
        <v>9783</v>
      </c>
      <c r="O24" s="12">
        <f t="shared" si="7"/>
        <v>707562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56239</v>
      </c>
      <c r="C25" s="14">
        <v>43256</v>
      </c>
      <c r="D25" s="14">
        <v>49118</v>
      </c>
      <c r="E25" s="14">
        <v>10097</v>
      </c>
      <c r="F25" s="14">
        <v>43816</v>
      </c>
      <c r="G25" s="14">
        <v>68308</v>
      </c>
      <c r="H25" s="14">
        <v>43973</v>
      </c>
      <c r="I25" s="14">
        <v>11359</v>
      </c>
      <c r="J25" s="14">
        <v>42791</v>
      </c>
      <c r="K25" s="14">
        <v>37155</v>
      </c>
      <c r="L25" s="14">
        <v>38390</v>
      </c>
      <c r="M25" s="14">
        <v>11424</v>
      </c>
      <c r="N25" s="14">
        <v>5731</v>
      </c>
      <c r="O25" s="12">
        <f t="shared" si="7"/>
        <v>461657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38311</v>
      </c>
      <c r="C26" s="14">
        <v>21699</v>
      </c>
      <c r="D26" s="14">
        <v>27382</v>
      </c>
      <c r="E26" s="14">
        <v>4124</v>
      </c>
      <c r="F26" s="14">
        <v>21023</v>
      </c>
      <c r="G26" s="14">
        <v>29708</v>
      </c>
      <c r="H26" s="14">
        <v>17772</v>
      </c>
      <c r="I26" s="14">
        <v>3851</v>
      </c>
      <c r="J26" s="14">
        <v>29268</v>
      </c>
      <c r="K26" s="14">
        <v>20507</v>
      </c>
      <c r="L26" s="14">
        <v>21593</v>
      </c>
      <c r="M26" s="14">
        <v>6615</v>
      </c>
      <c r="N26" s="14">
        <v>4052</v>
      </c>
      <c r="O26" s="12">
        <f t="shared" si="7"/>
        <v>245905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740537.0584</v>
      </c>
      <c r="C36" s="60">
        <f aca="true" t="shared" si="11" ref="C36:N36">C37+C38+C39+C40</f>
        <v>522869.2779</v>
      </c>
      <c r="D36" s="60">
        <f t="shared" si="11"/>
        <v>557641.4883</v>
      </c>
      <c r="E36" s="60">
        <f t="shared" si="11"/>
        <v>133647.9066</v>
      </c>
      <c r="F36" s="60">
        <f t="shared" si="11"/>
        <v>508143.18250000005</v>
      </c>
      <c r="G36" s="60">
        <f t="shared" si="11"/>
        <v>590089.6244000001</v>
      </c>
      <c r="H36" s="60">
        <f t="shared" si="11"/>
        <v>499414.67600000004</v>
      </c>
      <c r="I36" s="60">
        <f>I37+I38+I39+I40</f>
        <v>122939.9352</v>
      </c>
      <c r="J36" s="60">
        <f>J37+J38+J39+J40</f>
        <v>634218.7139999999</v>
      </c>
      <c r="K36" s="60">
        <f>K37+K38+K39+K40</f>
        <v>526509.1644</v>
      </c>
      <c r="L36" s="60">
        <f>L37+L38+L39+L40</f>
        <v>667405.7609999999</v>
      </c>
      <c r="M36" s="60">
        <f t="shared" si="11"/>
        <v>278828.8075</v>
      </c>
      <c r="N36" s="60">
        <f t="shared" si="11"/>
        <v>145176.8773</v>
      </c>
      <c r="O36" s="60">
        <f>O37+O38+O39+O40</f>
        <v>5927422.473500001</v>
      </c>
    </row>
    <row r="37" spans="1:15" ht="18.75" customHeight="1">
      <c r="A37" s="57" t="s">
        <v>49</v>
      </c>
      <c r="B37" s="54">
        <f aca="true" t="shared" si="12" ref="B37:N37">B29*B7</f>
        <v>735867.4784</v>
      </c>
      <c r="C37" s="54">
        <f t="shared" si="12"/>
        <v>518816.75789999997</v>
      </c>
      <c r="D37" s="54">
        <f t="shared" si="12"/>
        <v>546974.5183</v>
      </c>
      <c r="E37" s="54">
        <f t="shared" si="12"/>
        <v>133647.9066</v>
      </c>
      <c r="F37" s="54">
        <f t="shared" si="12"/>
        <v>505225.3425</v>
      </c>
      <c r="G37" s="54">
        <f t="shared" si="12"/>
        <v>585314.3244</v>
      </c>
      <c r="H37" s="54">
        <f t="shared" si="12"/>
        <v>495914.36600000004</v>
      </c>
      <c r="I37" s="54">
        <f>I29*I7</f>
        <v>122939.9352</v>
      </c>
      <c r="J37" s="54">
        <f>J29*J7</f>
        <v>623678.864</v>
      </c>
      <c r="K37" s="54">
        <f>K29*K7</f>
        <v>512483.5344</v>
      </c>
      <c r="L37" s="54">
        <f>L29*L7</f>
        <v>657487.031</v>
      </c>
      <c r="M37" s="54">
        <f t="shared" si="12"/>
        <v>273577.7975</v>
      </c>
      <c r="N37" s="54">
        <f t="shared" si="12"/>
        <v>143438.9773</v>
      </c>
      <c r="O37" s="56">
        <f>SUM(B37:N37)</f>
        <v>5855366.833500002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4052.52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72055.63999999998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-78752</v>
      </c>
      <c r="C42" s="25">
        <f aca="true" t="shared" si="15" ref="C42:N42">+C43+C46+C58+C59</f>
        <v>-74688</v>
      </c>
      <c r="D42" s="25">
        <f t="shared" si="15"/>
        <v>-81677.24</v>
      </c>
      <c r="E42" s="25">
        <f t="shared" si="15"/>
        <v>-10516</v>
      </c>
      <c r="F42" s="25">
        <f t="shared" si="15"/>
        <v>-51136</v>
      </c>
      <c r="G42" s="25">
        <f t="shared" si="15"/>
        <v>-85540</v>
      </c>
      <c r="H42" s="25">
        <f t="shared" si="15"/>
        <v>-73372</v>
      </c>
      <c r="I42" s="25">
        <f>+I43+I46+I58+I59</f>
        <v>-18528</v>
      </c>
      <c r="J42" s="25">
        <f>+J43+J46+J58+J59</f>
        <v>-52116</v>
      </c>
      <c r="K42" s="25">
        <f>+K43+K46+K58+K59</f>
        <v>-60272</v>
      </c>
      <c r="L42" s="25">
        <f>+L43+L46+L58+L59</f>
        <v>-56084</v>
      </c>
      <c r="M42" s="25">
        <f t="shared" si="15"/>
        <v>-26764</v>
      </c>
      <c r="N42" s="25">
        <f t="shared" si="15"/>
        <v>-17668</v>
      </c>
      <c r="O42" s="25">
        <f>+O43+O46+O58+O59</f>
        <v>-687113.24</v>
      </c>
    </row>
    <row r="43" spans="1:15" ht="18.75" customHeight="1">
      <c r="A43" s="17" t="s">
        <v>54</v>
      </c>
      <c r="B43" s="26">
        <f>B44+B45</f>
        <v>-78752</v>
      </c>
      <c r="C43" s="26">
        <f>C44+C45</f>
        <v>-74688</v>
      </c>
      <c r="D43" s="26">
        <f>D44+D45</f>
        <v>-64768</v>
      </c>
      <c r="E43" s="26">
        <f>E44+E45</f>
        <v>-10516</v>
      </c>
      <c r="F43" s="26">
        <f aca="true" t="shared" si="16" ref="F43:N43">F44+F45</f>
        <v>-50636</v>
      </c>
      <c r="G43" s="26">
        <f t="shared" si="16"/>
        <v>-85040</v>
      </c>
      <c r="H43" s="26">
        <f t="shared" si="16"/>
        <v>-73372</v>
      </c>
      <c r="I43" s="26">
        <f>I44+I45</f>
        <v>-17028</v>
      </c>
      <c r="J43" s="26">
        <f>J44+J45</f>
        <v>-52116</v>
      </c>
      <c r="K43" s="26">
        <f>K44+K45</f>
        <v>-60272</v>
      </c>
      <c r="L43" s="26">
        <f>L44+L45</f>
        <v>-56084</v>
      </c>
      <c r="M43" s="26">
        <f t="shared" si="16"/>
        <v>-26764</v>
      </c>
      <c r="N43" s="26">
        <f t="shared" si="16"/>
        <v>-17668</v>
      </c>
      <c r="O43" s="25">
        <f aca="true" t="shared" si="17" ref="O43:O59">SUM(B43:N43)</f>
        <v>-667704</v>
      </c>
    </row>
    <row r="44" spans="1:26" ht="18.75" customHeight="1">
      <c r="A44" s="13" t="s">
        <v>55</v>
      </c>
      <c r="B44" s="20">
        <f>ROUND(-B9*$D$3,2)</f>
        <v>-78752</v>
      </c>
      <c r="C44" s="20">
        <f>ROUND(-C9*$D$3,2)</f>
        <v>-74688</v>
      </c>
      <c r="D44" s="20">
        <f>ROUND(-D9*$D$3,2)</f>
        <v>-64768</v>
      </c>
      <c r="E44" s="20">
        <f>ROUND(-E9*$D$3,2)</f>
        <v>-10516</v>
      </c>
      <c r="F44" s="20">
        <f aca="true" t="shared" si="18" ref="F44:N44">ROUND(-F9*$D$3,2)</f>
        <v>-50636</v>
      </c>
      <c r="G44" s="20">
        <f t="shared" si="18"/>
        <v>-85040</v>
      </c>
      <c r="H44" s="20">
        <f t="shared" si="18"/>
        <v>-73372</v>
      </c>
      <c r="I44" s="20">
        <f>ROUND(-I9*$D$3,2)</f>
        <v>-17028</v>
      </c>
      <c r="J44" s="20">
        <f>ROUND(-J9*$D$3,2)</f>
        <v>-52116</v>
      </c>
      <c r="K44" s="20">
        <f>ROUND(-K9*$D$3,2)</f>
        <v>-60272</v>
      </c>
      <c r="L44" s="20">
        <f>ROUND(-L9*$D$3,2)</f>
        <v>-56084</v>
      </c>
      <c r="M44" s="20">
        <f t="shared" si="18"/>
        <v>-26764</v>
      </c>
      <c r="N44" s="20">
        <f t="shared" si="18"/>
        <v>-17668</v>
      </c>
      <c r="O44" s="46">
        <f t="shared" si="17"/>
        <v>-667704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-16909.24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-19409.24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-500-16409.24</f>
        <v>-16909.24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-19409.24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661785.0584</v>
      </c>
      <c r="C61" s="29">
        <f t="shared" si="21"/>
        <v>448181.2779</v>
      </c>
      <c r="D61" s="29">
        <f t="shared" si="21"/>
        <v>475964.2483</v>
      </c>
      <c r="E61" s="29">
        <f t="shared" si="21"/>
        <v>123131.90659999999</v>
      </c>
      <c r="F61" s="29">
        <f t="shared" si="21"/>
        <v>457007.18250000005</v>
      </c>
      <c r="G61" s="29">
        <f t="shared" si="21"/>
        <v>504549.6244000001</v>
      </c>
      <c r="H61" s="29">
        <f t="shared" si="21"/>
        <v>426042.67600000004</v>
      </c>
      <c r="I61" s="29">
        <f t="shared" si="21"/>
        <v>104411.9352</v>
      </c>
      <c r="J61" s="29">
        <f>+J36+J42</f>
        <v>582102.7139999999</v>
      </c>
      <c r="K61" s="29">
        <f>+K36+K42</f>
        <v>466237.1644</v>
      </c>
      <c r="L61" s="29">
        <f>+L36+L42</f>
        <v>611321.7609999999</v>
      </c>
      <c r="M61" s="29">
        <f t="shared" si="21"/>
        <v>252064.8075</v>
      </c>
      <c r="N61" s="29">
        <f t="shared" si="21"/>
        <v>127508.8773</v>
      </c>
      <c r="O61" s="29">
        <f>SUM(B61:N61)</f>
        <v>5240309.2335</v>
      </c>
      <c r="P61"/>
      <c r="Q61"/>
      <c r="R61"/>
      <c r="S61"/>
      <c r="T61"/>
      <c r="U61"/>
      <c r="V61"/>
      <c r="W61"/>
      <c r="X61"/>
      <c r="Y61"/>
      <c r="Z61"/>
    </row>
    <row r="62" spans="1:18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R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661785.06</v>
      </c>
      <c r="C64" s="36">
        <f aca="true" t="shared" si="22" ref="C64:N64">SUM(C65:C78)</f>
        <v>448181.28</v>
      </c>
      <c r="D64" s="36">
        <f t="shared" si="22"/>
        <v>475964.25</v>
      </c>
      <c r="E64" s="36">
        <f t="shared" si="22"/>
        <v>123131.91</v>
      </c>
      <c r="F64" s="36">
        <f t="shared" si="22"/>
        <v>457007.18</v>
      </c>
      <c r="G64" s="36">
        <f t="shared" si="22"/>
        <v>504549.62</v>
      </c>
      <c r="H64" s="36">
        <f t="shared" si="22"/>
        <v>426042.68</v>
      </c>
      <c r="I64" s="36">
        <f t="shared" si="22"/>
        <v>104411.94</v>
      </c>
      <c r="J64" s="36">
        <f t="shared" si="22"/>
        <v>582102.72</v>
      </c>
      <c r="K64" s="36">
        <f t="shared" si="22"/>
        <v>466237.16</v>
      </c>
      <c r="L64" s="36">
        <f t="shared" si="22"/>
        <v>611321.76</v>
      </c>
      <c r="M64" s="36">
        <f t="shared" si="22"/>
        <v>252064.81</v>
      </c>
      <c r="N64" s="36">
        <f t="shared" si="22"/>
        <v>127508.88</v>
      </c>
      <c r="O64" s="29">
        <f>SUM(O65:O78)</f>
        <v>5240309.25</v>
      </c>
    </row>
    <row r="65" spans="1:16" ht="18.75" customHeight="1">
      <c r="A65" s="17" t="s">
        <v>69</v>
      </c>
      <c r="B65" s="36">
        <v>121908.02</v>
      </c>
      <c r="C65" s="36">
        <v>129408.22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251316.24</v>
      </c>
      <c r="P65"/>
    </row>
    <row r="66" spans="1:16" ht="18.75" customHeight="1">
      <c r="A66" s="17" t="s">
        <v>70</v>
      </c>
      <c r="B66" s="36">
        <v>539877.04</v>
      </c>
      <c r="C66" s="36">
        <v>318773.06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858650.1000000001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475964.25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475964.25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123131.91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123131.91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457007.18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457007.18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504549.62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504549.62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426042.68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426042.68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104411.94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104411.94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582102.72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582102.72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466237.16</v>
      </c>
      <c r="L74" s="35">
        <v>0</v>
      </c>
      <c r="M74" s="35">
        <v>0</v>
      </c>
      <c r="N74" s="35">
        <v>0</v>
      </c>
      <c r="O74" s="29">
        <f t="shared" si="23"/>
        <v>466237.16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611321.76</v>
      </c>
      <c r="M75" s="35">
        <v>0</v>
      </c>
      <c r="N75" s="35">
        <v>0</v>
      </c>
      <c r="O75" s="26">
        <f t="shared" si="23"/>
        <v>611321.76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252064.81</v>
      </c>
      <c r="N76" s="35">
        <v>0</v>
      </c>
      <c r="O76" s="29">
        <f t="shared" si="23"/>
        <v>252064.81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127508.88</v>
      </c>
      <c r="O77" s="26">
        <f t="shared" si="23"/>
        <v>127508.88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2.4747628734971054</v>
      </c>
      <c r="C82" s="44">
        <v>2.5960030205854974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1.7706000000000002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2018-09-13T17:50:59Z</dcterms:modified>
  <cp:category/>
  <cp:version/>
  <cp:contentType/>
  <cp:contentStatus/>
</cp:coreProperties>
</file>