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<sst xmlns="http://schemas.openxmlformats.org/spreadsheetml/2006/main" count="112" uniqueCount="110">
  <si>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</si>
  <si>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</si>
  <si>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</si>
  <si>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</si>
  <si>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</si>
  <si>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</si>
  <si>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</si>
  <si>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</si>
  <si>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</si>
  <si>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</si>
  <si>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</si>
  <si>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</si>
  <si>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</si>
  <si>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</si>
  <si>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</si>
  <si>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</si>
  <si>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</si>
  <si>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</si>
  <si>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</si>
  <si>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</si>
  <si>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</si>
  <si>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</si>
  <si>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</si>
  <si>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</si>
  <si>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</si>
  <si>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</si>
  <si>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</si>
  <si>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</si>
  <si>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</si>
  <si>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</si>
  <si>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</si>
  <si>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</si>
  <si>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</si>
  <si>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</si>
  <si>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</si>
  <si>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</si>
  <si>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</si>
  <si>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</si>
  <si>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</si>
  <si>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</si>
  <si>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</si>
  <si>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</si>
  <si>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</si>
  <si>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</si>
  <si>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</si>
  <si>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</si>
  <si>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</si>
  <si>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</si>
  <si>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</si>
  <si>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</si>
  <si>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</si>
  <si>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</si>
  <si>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</si>
  <si>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</si>
  <si>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</si>
  <si>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</si>
  <si>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</si>
  <si>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</si>
  <si>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</si>
  <si>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</si>
  <si>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</si>
  <si>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</si>
  <si>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</si>
  <si>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</si>
  <si>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</si>
  <si>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</si>
  <si>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</si>
  <si>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</si>
  <si>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</si>
  <si>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</si>
  <si>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</si>
  <si>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</si>
  <si>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</si>
  <si>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</si>
  <si>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</si>
  <si>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</si>
  <si>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</si>
  <si>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</si>
  <si>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</si>
  <si>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</si>
  <si>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</si>
  <si>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</si>
  <si>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</si>
  <si>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</si>
  <si>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</si>
  <si>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</si>
  <si>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</si>
  <si>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</si>
  <si>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</si>
  <si>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</si>
  <si>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</si>
  <si>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</si>
  <si>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</si>
  <si>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</si>
  <si>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</si>
  <si>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</si>
  <si>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</si>
  <si>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</si>
  <si>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</si>
  <si>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</si>
  <si>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</si>
  <si>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</si>
  <si>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</si>
  <si>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</si>
  <si>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</si>
  <si>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</si>
  <si>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</si>
  <si>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</si>
  <si>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</si>
  <si>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07/09/18 - VENCIMENTO 14/09/18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</si>
</sst>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254458</v>
      </c>
      <c r="C7" s="10">
        <f>C8+C20+C24</f>
        <v>165870</v>
      </c>
      <c r="D7" s="10">
        <f>D8+D20+D24</f>
        <v>213415</v>
      </c>
      <c r="E7" s="10">
        <f>E8+E20+E24</f>
        <v>32186</v>
      </c>
      <c r="F7" s="10">
        <f aca="true" t="shared" si="0" ref="F7:N7">F8+F20+F24</f>
        <v>187782</v>
      </c>
      <c r="G7" s="10">
        <f t="shared" si="0"/>
        <v>252686</v>
      </c>
      <c r="H7" s="10">
        <f>H8+H20+H24</f>
        <v>171948</v>
      </c>
      <c r="I7" s="10">
        <f>I8+I20+I24</f>
        <v>42321</v>
      </c>
      <c r="J7" s="10">
        <f>J8+J20+J24</f>
        <v>229036</v>
      </c>
      <c r="K7" s="10">
        <f>K8+K20+K24</f>
        <v>160285</v>
      </c>
      <c r="L7" s="10">
        <f>L8+L20+L24</f>
        <v>211345</v>
      </c>
      <c r="M7" s="10">
        <f t="shared" si="0"/>
        <v>66945</v>
      </c>
      <c r="N7" s="10">
        <f t="shared" si="0"/>
        <v>40094</v>
      </c>
      <c r="O7" s="10">
        <f>+O8+O20+O24</f>
        <v>2028371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117367</v>
      </c>
      <c r="C8" s="12">
        <f>+C9+C12+C16</f>
        <v>80754</v>
      </c>
      <c r="D8" s="12">
        <f>+D9+D12+D16</f>
        <v>108322</v>
      </c>
      <c r="E8" s="12">
        <f>+E9+E12+E16</f>
        <v>14811</v>
      </c>
      <c r="F8" s="12">
        <f aca="true" t="shared" si="1" ref="F8:N8">+F9+F12+F16</f>
        <v>90174</v>
      </c>
      <c r="G8" s="12">
        <f t="shared" si="1"/>
        <v>124457</v>
      </c>
      <c r="H8" s="12">
        <f>+H9+H12+H16</f>
        <v>84659</v>
      </c>
      <c r="I8" s="12">
        <f>+I9+I12+I16</f>
        <v>20958</v>
      </c>
      <c r="J8" s="12">
        <f>+J9+J12+J16</f>
        <v>111741</v>
      </c>
      <c r="K8" s="12">
        <f>+K9+K12+K16</f>
        <v>78595</v>
      </c>
      <c r="L8" s="12">
        <f>+L9+L12+L16</f>
        <v>101078</v>
      </c>
      <c r="M8" s="12">
        <f t="shared" si="1"/>
        <v>35341</v>
      </c>
      <c r="N8" s="12">
        <f t="shared" si="1"/>
        <v>22375</v>
      </c>
      <c r="O8" s="12">
        <f>SUM(B8:N8)</f>
        <v>990632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17008</v>
      </c>
      <c r="C9" s="14">
        <v>14153</v>
      </c>
      <c r="D9" s="14">
        <v>13260</v>
      </c>
      <c r="E9" s="14">
        <v>1894</v>
      </c>
      <c r="F9" s="14">
        <v>12170</v>
      </c>
      <c r="G9" s="14">
        <v>18605</v>
      </c>
      <c r="H9" s="14">
        <v>15855</v>
      </c>
      <c r="I9" s="14">
        <v>4005</v>
      </c>
      <c r="J9" s="14">
        <v>11429</v>
      </c>
      <c r="K9" s="14">
        <v>12956</v>
      </c>
      <c r="L9" s="14">
        <v>11694</v>
      </c>
      <c r="M9" s="14">
        <v>5358</v>
      </c>
      <c r="N9" s="14">
        <v>3181</v>
      </c>
      <c r="O9" s="12">
        <f aca="true" t="shared" si="2" ref="O9:O19">SUM(B9:N9)</f>
        <v>141568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17008</v>
      </c>
      <c r="C10" s="14">
        <f>+C9-C11</f>
        <v>14153</v>
      </c>
      <c r="D10" s="14">
        <f>+D9-D11</f>
        <v>13260</v>
      </c>
      <c r="E10" s="14">
        <f>+E9-E11</f>
        <v>1894</v>
      </c>
      <c r="F10" s="14">
        <f aca="true" t="shared" si="3" ref="F10:N10">+F9-F11</f>
        <v>12170</v>
      </c>
      <c r="G10" s="14">
        <f t="shared" si="3"/>
        <v>18605</v>
      </c>
      <c r="H10" s="14">
        <f>+H9-H11</f>
        <v>15855</v>
      </c>
      <c r="I10" s="14">
        <f>+I9-I11</f>
        <v>4005</v>
      </c>
      <c r="J10" s="14">
        <f>+J9-J11</f>
        <v>11429</v>
      </c>
      <c r="K10" s="14">
        <f>+K9-K11</f>
        <v>12956</v>
      </c>
      <c r="L10" s="14">
        <f>+L9-L11</f>
        <v>11694</v>
      </c>
      <c r="M10" s="14">
        <f t="shared" si="3"/>
        <v>5358</v>
      </c>
      <c r="N10" s="14">
        <f t="shared" si="3"/>
        <v>3181</v>
      </c>
      <c r="O10" s="12">
        <f t="shared" si="2"/>
        <v>141568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94893</v>
      </c>
      <c r="C12" s="14">
        <f>C13+C14+C15</f>
        <v>62927</v>
      </c>
      <c r="D12" s="14">
        <f>D13+D14+D15</f>
        <v>90816</v>
      </c>
      <c r="E12" s="14">
        <f>E13+E14+E15</f>
        <v>12285</v>
      </c>
      <c r="F12" s="14">
        <f aca="true" t="shared" si="4" ref="F12:N12">F13+F14+F15</f>
        <v>73882</v>
      </c>
      <c r="G12" s="14">
        <f t="shared" si="4"/>
        <v>100061</v>
      </c>
      <c r="H12" s="14">
        <f>H13+H14+H15</f>
        <v>65382</v>
      </c>
      <c r="I12" s="14">
        <f>I13+I14+I15</f>
        <v>16087</v>
      </c>
      <c r="J12" s="14">
        <f>J13+J14+J15</f>
        <v>94671</v>
      </c>
      <c r="K12" s="14">
        <f>K13+K14+K15</f>
        <v>61804</v>
      </c>
      <c r="L12" s="14">
        <f>L13+L14+L15</f>
        <v>83836</v>
      </c>
      <c r="M12" s="14">
        <f t="shared" si="4"/>
        <v>28444</v>
      </c>
      <c r="N12" s="14">
        <f t="shared" si="4"/>
        <v>18377</v>
      </c>
      <c r="O12" s="12">
        <f t="shared" si="2"/>
        <v>803465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43131</v>
      </c>
      <c r="C13" s="14">
        <v>29324</v>
      </c>
      <c r="D13" s="14">
        <v>42096</v>
      </c>
      <c r="E13" s="14">
        <v>5569</v>
      </c>
      <c r="F13" s="14">
        <v>34019</v>
      </c>
      <c r="G13" s="14">
        <v>45837</v>
      </c>
      <c r="H13" s="14">
        <v>30719</v>
      </c>
      <c r="I13" s="14">
        <v>7528</v>
      </c>
      <c r="J13" s="14">
        <v>43936</v>
      </c>
      <c r="K13" s="14">
        <v>27079</v>
      </c>
      <c r="L13" s="14">
        <v>35979</v>
      </c>
      <c r="M13" s="14">
        <v>11708</v>
      </c>
      <c r="N13" s="14">
        <v>7312</v>
      </c>
      <c r="O13" s="12">
        <f t="shared" si="2"/>
        <v>364237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48972</v>
      </c>
      <c r="C14" s="14">
        <v>30953</v>
      </c>
      <c r="D14" s="14">
        <v>46471</v>
      </c>
      <c r="E14" s="14">
        <v>6290</v>
      </c>
      <c r="F14" s="14">
        <v>37137</v>
      </c>
      <c r="G14" s="14">
        <v>49697</v>
      </c>
      <c r="H14" s="14">
        <v>32415</v>
      </c>
      <c r="I14" s="14">
        <v>7961</v>
      </c>
      <c r="J14" s="14">
        <v>48541</v>
      </c>
      <c r="K14" s="14">
        <v>32801</v>
      </c>
      <c r="L14" s="14">
        <v>45760</v>
      </c>
      <c r="M14" s="14">
        <v>15922</v>
      </c>
      <c r="N14" s="14">
        <v>10574</v>
      </c>
      <c r="O14" s="12">
        <f t="shared" si="2"/>
        <v>413494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2790</v>
      </c>
      <c r="C15" s="14">
        <v>2650</v>
      </c>
      <c r="D15" s="14">
        <v>2249</v>
      </c>
      <c r="E15" s="14">
        <v>426</v>
      </c>
      <c r="F15" s="14">
        <v>2726</v>
      </c>
      <c r="G15" s="14">
        <v>4527</v>
      </c>
      <c r="H15" s="14">
        <v>2248</v>
      </c>
      <c r="I15" s="14">
        <v>598</v>
      </c>
      <c r="J15" s="14">
        <v>2194</v>
      </c>
      <c r="K15" s="14">
        <v>1924</v>
      </c>
      <c r="L15" s="14">
        <v>2097</v>
      </c>
      <c r="M15" s="14">
        <v>814</v>
      </c>
      <c r="N15" s="14">
        <v>491</v>
      </c>
      <c r="O15" s="12">
        <f t="shared" si="2"/>
        <v>25734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5466</v>
      </c>
      <c r="C16" s="14">
        <f>C17+C18+C19</f>
        <v>3674</v>
      </c>
      <c r="D16" s="14">
        <f>D17+D18+D19</f>
        <v>4246</v>
      </c>
      <c r="E16" s="14">
        <f>E17+E18+E19</f>
        <v>632</v>
      </c>
      <c r="F16" s="14">
        <f aca="true" t="shared" si="5" ref="F16:N16">F17+F18+F19</f>
        <v>4122</v>
      </c>
      <c r="G16" s="14">
        <f t="shared" si="5"/>
        <v>5791</v>
      </c>
      <c r="H16" s="14">
        <f>H17+H18+H19</f>
        <v>3422</v>
      </c>
      <c r="I16" s="14">
        <f>I17+I18+I19</f>
        <v>866</v>
      </c>
      <c r="J16" s="14">
        <f>J17+J18+J19</f>
        <v>5641</v>
      </c>
      <c r="K16" s="14">
        <f>K17+K18+K19</f>
        <v>3835</v>
      </c>
      <c r="L16" s="14">
        <f>L17+L18+L19</f>
        <v>5548</v>
      </c>
      <c r="M16" s="14">
        <f t="shared" si="5"/>
        <v>1539</v>
      </c>
      <c r="N16" s="14">
        <f t="shared" si="5"/>
        <v>817</v>
      </c>
      <c r="O16" s="12">
        <f t="shared" si="2"/>
        <v>45599</v>
      </c>
    </row>
    <row r="17" spans="1:26" ht="18.75" customHeight="1">
      <c r="A17" s="15" t="s">
        <v>16</v>
      </c>
      <c r="B17" s="14">
        <v>5445</v>
      </c>
      <c r="C17" s="14">
        <v>3666</v>
      </c>
      <c r="D17" s="14">
        <v>4241</v>
      </c>
      <c r="E17" s="14">
        <v>631</v>
      </c>
      <c r="F17" s="14">
        <v>4117</v>
      </c>
      <c r="G17" s="14">
        <v>5782</v>
      </c>
      <c r="H17" s="14">
        <v>3415</v>
      </c>
      <c r="I17" s="14">
        <v>863</v>
      </c>
      <c r="J17" s="14">
        <v>5635</v>
      </c>
      <c r="K17" s="14">
        <v>3826</v>
      </c>
      <c r="L17" s="14">
        <v>5536</v>
      </c>
      <c r="M17" s="14">
        <v>1536</v>
      </c>
      <c r="N17" s="14">
        <v>814</v>
      </c>
      <c r="O17" s="12">
        <f t="shared" si="2"/>
        <v>45507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</v>
      </c>
      <c r="C18" s="14">
        <v>6</v>
      </c>
      <c r="D18" s="14">
        <v>5</v>
      </c>
      <c r="E18" s="14">
        <v>1</v>
      </c>
      <c r="F18" s="14">
        <v>2</v>
      </c>
      <c r="G18" s="14">
        <v>6</v>
      </c>
      <c r="H18" s="14">
        <v>7</v>
      </c>
      <c r="I18" s="14">
        <v>3</v>
      </c>
      <c r="J18" s="14">
        <v>4</v>
      </c>
      <c r="K18" s="14">
        <v>6</v>
      </c>
      <c r="L18" s="14">
        <v>7</v>
      </c>
      <c r="M18" s="14">
        <v>1</v>
      </c>
      <c r="N18" s="14">
        <v>3</v>
      </c>
      <c r="O18" s="12">
        <f t="shared" si="2"/>
        <v>59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2</v>
      </c>
      <c r="D19" s="14">
        <v>0</v>
      </c>
      <c r="E19" s="14">
        <v>0</v>
      </c>
      <c r="F19" s="14">
        <v>3</v>
      </c>
      <c r="G19" s="14">
        <v>3</v>
      </c>
      <c r="H19" s="14">
        <v>0</v>
      </c>
      <c r="I19" s="14">
        <v>0</v>
      </c>
      <c r="J19" s="14">
        <v>2</v>
      </c>
      <c r="K19" s="14">
        <v>3</v>
      </c>
      <c r="L19" s="14">
        <v>5</v>
      </c>
      <c r="M19" s="14">
        <v>2</v>
      </c>
      <c r="N19" s="14">
        <v>0</v>
      </c>
      <c r="O19" s="12">
        <f t="shared" si="2"/>
        <v>33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67081</v>
      </c>
      <c r="C20" s="18">
        <f>C21+C22+C23</f>
        <v>38276</v>
      </c>
      <c r="D20" s="18">
        <f>D21+D22+D23</f>
        <v>47616</v>
      </c>
      <c r="E20" s="18">
        <f>E21+E22+E23</f>
        <v>7172</v>
      </c>
      <c r="F20" s="18">
        <f aca="true" t="shared" si="6" ref="F20:N20">F21+F22+F23</f>
        <v>44127</v>
      </c>
      <c r="G20" s="18">
        <f t="shared" si="6"/>
        <v>55535</v>
      </c>
      <c r="H20" s="18">
        <f>H21+H22+H23</f>
        <v>41930</v>
      </c>
      <c r="I20" s="18">
        <f>I21+I22+I23</f>
        <v>10147</v>
      </c>
      <c r="J20" s="18">
        <f>J21+J22+J23</f>
        <v>61256</v>
      </c>
      <c r="K20" s="18">
        <f>K21+K22+K23</f>
        <v>38038</v>
      </c>
      <c r="L20" s="18">
        <f>L21+L22+L23</f>
        <v>65422</v>
      </c>
      <c r="M20" s="18">
        <f t="shared" si="6"/>
        <v>18716</v>
      </c>
      <c r="N20" s="18">
        <f t="shared" si="6"/>
        <v>10876</v>
      </c>
      <c r="O20" s="12">
        <f aca="true" t="shared" si="7" ref="O20:O26">SUM(B20:N20)</f>
        <v>506192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33859</v>
      </c>
      <c r="C21" s="14">
        <v>21059</v>
      </c>
      <c r="D21" s="14">
        <v>23182</v>
      </c>
      <c r="E21" s="14">
        <v>3640</v>
      </c>
      <c r="F21" s="14">
        <v>23541</v>
      </c>
      <c r="G21" s="14">
        <v>28185</v>
      </c>
      <c r="H21" s="14">
        <v>23071</v>
      </c>
      <c r="I21" s="14">
        <v>5640</v>
      </c>
      <c r="J21" s="14">
        <v>31231</v>
      </c>
      <c r="K21" s="14">
        <v>19008</v>
      </c>
      <c r="L21" s="14">
        <v>31618</v>
      </c>
      <c r="M21" s="14">
        <v>9254</v>
      </c>
      <c r="N21" s="14">
        <v>5081</v>
      </c>
      <c r="O21" s="12">
        <f t="shared" si="7"/>
        <v>258369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31787</v>
      </c>
      <c r="C22" s="14">
        <v>16158</v>
      </c>
      <c r="D22" s="14">
        <v>23584</v>
      </c>
      <c r="E22" s="14">
        <v>3343</v>
      </c>
      <c r="F22" s="14">
        <v>19512</v>
      </c>
      <c r="G22" s="14">
        <v>25755</v>
      </c>
      <c r="H22" s="14">
        <v>17962</v>
      </c>
      <c r="I22" s="14">
        <v>4301</v>
      </c>
      <c r="J22" s="14">
        <v>28962</v>
      </c>
      <c r="K22" s="14">
        <v>18176</v>
      </c>
      <c r="L22" s="14">
        <v>32650</v>
      </c>
      <c r="M22" s="14">
        <v>9067</v>
      </c>
      <c r="N22" s="14">
        <v>5563</v>
      </c>
      <c r="O22" s="12">
        <f t="shared" si="7"/>
        <v>236820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1435</v>
      </c>
      <c r="C23" s="14">
        <v>1059</v>
      </c>
      <c r="D23" s="14">
        <v>850</v>
      </c>
      <c r="E23" s="14">
        <v>189</v>
      </c>
      <c r="F23" s="14">
        <v>1074</v>
      </c>
      <c r="G23" s="14">
        <v>1595</v>
      </c>
      <c r="H23" s="14">
        <v>897</v>
      </c>
      <c r="I23" s="14">
        <v>206</v>
      </c>
      <c r="J23" s="14">
        <v>1063</v>
      </c>
      <c r="K23" s="14">
        <v>854</v>
      </c>
      <c r="L23" s="14">
        <v>1154</v>
      </c>
      <c r="M23" s="14">
        <v>395</v>
      </c>
      <c r="N23" s="14">
        <v>232</v>
      </c>
      <c r="O23" s="12">
        <f t="shared" si="7"/>
        <v>11003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70010</v>
      </c>
      <c r="C24" s="14">
        <f>C25+C26</f>
        <v>46840</v>
      </c>
      <c r="D24" s="14">
        <f>D25+D26</f>
        <v>57477</v>
      </c>
      <c r="E24" s="14">
        <f>E25+E26</f>
        <v>10203</v>
      </c>
      <c r="F24" s="14">
        <f aca="true" t="shared" si="8" ref="F24:N24">F25+F26</f>
        <v>53481</v>
      </c>
      <c r="G24" s="14">
        <f t="shared" si="8"/>
        <v>72694</v>
      </c>
      <c r="H24" s="14">
        <f>H25+H26</f>
        <v>45359</v>
      </c>
      <c r="I24" s="14">
        <f>I25+I26</f>
        <v>11216</v>
      </c>
      <c r="J24" s="14">
        <f>J25+J26</f>
        <v>56039</v>
      </c>
      <c r="K24" s="14">
        <f>K25+K26</f>
        <v>43652</v>
      </c>
      <c r="L24" s="14">
        <f>L25+L26</f>
        <v>44845</v>
      </c>
      <c r="M24" s="14">
        <f t="shared" si="8"/>
        <v>12888</v>
      </c>
      <c r="N24" s="14">
        <f t="shared" si="8"/>
        <v>6843</v>
      </c>
      <c r="O24" s="12">
        <f t="shared" si="7"/>
        <v>531547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40534</v>
      </c>
      <c r="C25" s="14">
        <v>30804</v>
      </c>
      <c r="D25" s="14">
        <v>36510</v>
      </c>
      <c r="E25" s="14">
        <v>7059</v>
      </c>
      <c r="F25" s="14">
        <v>35392</v>
      </c>
      <c r="G25" s="14">
        <v>48893</v>
      </c>
      <c r="H25" s="14">
        <v>31315</v>
      </c>
      <c r="I25" s="14">
        <v>8112</v>
      </c>
      <c r="J25" s="14">
        <v>32087</v>
      </c>
      <c r="K25" s="14">
        <v>27521</v>
      </c>
      <c r="L25" s="14">
        <v>27920</v>
      </c>
      <c r="M25" s="14">
        <v>8032</v>
      </c>
      <c r="N25" s="14">
        <v>3932</v>
      </c>
      <c r="O25" s="12">
        <f t="shared" si="7"/>
        <v>338111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29476</v>
      </c>
      <c r="C26" s="14">
        <v>16036</v>
      </c>
      <c r="D26" s="14">
        <v>20967</v>
      </c>
      <c r="E26" s="14">
        <v>3144</v>
      </c>
      <c r="F26" s="14">
        <v>18089</v>
      </c>
      <c r="G26" s="14">
        <v>23801</v>
      </c>
      <c r="H26" s="14">
        <v>14044</v>
      </c>
      <c r="I26" s="14">
        <v>3104</v>
      </c>
      <c r="J26" s="14">
        <v>23952</v>
      </c>
      <c r="K26" s="14">
        <v>16131</v>
      </c>
      <c r="L26" s="14">
        <v>16925</v>
      </c>
      <c r="M26" s="14">
        <v>4856</v>
      </c>
      <c r="N26" s="14">
        <v>2911</v>
      </c>
      <c r="O26" s="12">
        <f t="shared" si="7"/>
        <v>193436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560812.9848</v>
      </c>
      <c r="C36" s="60">
        <f aca="true" t="shared" si="11" ref="C36:N36">C37+C38+C39+C40</f>
        <v>385238.36699999997</v>
      </c>
      <c r="D36" s="60">
        <f t="shared" si="11"/>
        <v>429109.7605</v>
      </c>
      <c r="E36" s="60">
        <f t="shared" si="11"/>
        <v>95248.02979999999</v>
      </c>
      <c r="F36" s="60">
        <f t="shared" si="11"/>
        <v>425709.01300000004</v>
      </c>
      <c r="G36" s="60">
        <f t="shared" si="11"/>
        <v>452181.13159999996</v>
      </c>
      <c r="H36" s="60">
        <f t="shared" si="11"/>
        <v>376214.79480000003</v>
      </c>
      <c r="I36" s="60">
        <f>I37+I38+I39+I40</f>
        <v>92615.2764</v>
      </c>
      <c r="J36" s="60">
        <f>J37+J38+J39+J40</f>
        <v>508326.6924</v>
      </c>
      <c r="K36" s="60">
        <f>K37+K38+K39+K40</f>
        <v>412269.741</v>
      </c>
      <c r="L36" s="60">
        <f>L37+L38+L39+L40</f>
        <v>523782.963</v>
      </c>
      <c r="M36" s="60">
        <f t="shared" si="11"/>
        <v>210537.8525</v>
      </c>
      <c r="N36" s="60">
        <f t="shared" si="11"/>
        <v>106908.4714</v>
      </c>
      <c r="O36" s="60">
        <f>O37+O38+O39+O40</f>
        <v>4578955.078199999</v>
      </c>
    </row>
    <row r="37" spans="1:15" ht="18.75" customHeight="1">
      <c r="A37" s="57" t="s">
        <v>49</v>
      </c>
      <c r="B37" s="54">
        <f aca="true" t="shared" si="12" ref="B37:N37">B29*B7</f>
        <v>556143.4048</v>
      </c>
      <c r="C37" s="54">
        <f t="shared" si="12"/>
        <v>381185.84699999995</v>
      </c>
      <c r="D37" s="54">
        <f t="shared" si="12"/>
        <v>418442.7905</v>
      </c>
      <c r="E37" s="54">
        <f t="shared" si="12"/>
        <v>95248.02979999999</v>
      </c>
      <c r="F37" s="54">
        <f t="shared" si="12"/>
        <v>422791.173</v>
      </c>
      <c r="G37" s="54">
        <f t="shared" si="12"/>
        <v>447405.8316</v>
      </c>
      <c r="H37" s="54">
        <f t="shared" si="12"/>
        <v>372714.48480000003</v>
      </c>
      <c r="I37" s="54">
        <f>I29*I7</f>
        <v>92615.2764</v>
      </c>
      <c r="J37" s="54">
        <f>J29*J7</f>
        <v>497786.8424</v>
      </c>
      <c r="K37" s="54">
        <f>K29*K7</f>
        <v>398244.111</v>
      </c>
      <c r="L37" s="54">
        <f>L29*L7</f>
        <v>513864.233</v>
      </c>
      <c r="M37" s="54">
        <f t="shared" si="12"/>
        <v>205286.8425</v>
      </c>
      <c r="N37" s="54">
        <f t="shared" si="12"/>
        <v>105170.5714</v>
      </c>
      <c r="O37" s="56">
        <f>SUM(B37:N37)</f>
        <v>4506899.4382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4052.52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72055.63999999998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-68032</v>
      </c>
      <c r="C42" s="25">
        <f aca="true" t="shared" si="15" ref="C42:N42">+C43+C46+C58+C59</f>
        <v>-56612</v>
      </c>
      <c r="D42" s="25">
        <f t="shared" si="15"/>
        <v>-66093.28</v>
      </c>
      <c r="E42" s="25">
        <f t="shared" si="15"/>
        <v>-7576</v>
      </c>
      <c r="F42" s="25">
        <f t="shared" si="15"/>
        <v>-49180</v>
      </c>
      <c r="G42" s="25">
        <f t="shared" si="15"/>
        <v>-86720</v>
      </c>
      <c r="H42" s="25">
        <f t="shared" si="15"/>
        <v>-63420</v>
      </c>
      <c r="I42" s="25">
        <f>+I43+I46+I58+I59</f>
        <v>-17520</v>
      </c>
      <c r="J42" s="25">
        <f>+J43+J46+J58+J59</f>
        <v>-45716</v>
      </c>
      <c r="K42" s="25">
        <f>+K43+K46+K58+K59</f>
        <v>-51824</v>
      </c>
      <c r="L42" s="25">
        <f>+L43+L46+L58+L59</f>
        <v>-93976</v>
      </c>
      <c r="M42" s="25">
        <f t="shared" si="15"/>
        <v>-21432</v>
      </c>
      <c r="N42" s="25">
        <f t="shared" si="15"/>
        <v>-12724</v>
      </c>
      <c r="O42" s="25">
        <f>+O43+O46+O58+O59</f>
        <v>-640825.28</v>
      </c>
    </row>
    <row r="43" spans="1:15" ht="18.75" customHeight="1">
      <c r="A43" s="17" t="s">
        <v>54</v>
      </c>
      <c r="B43" s="26">
        <f>B44+B45</f>
        <v>-68032</v>
      </c>
      <c r="C43" s="26">
        <f>C44+C45</f>
        <v>-56612</v>
      </c>
      <c r="D43" s="26">
        <f>D44+D45</f>
        <v>-53040</v>
      </c>
      <c r="E43" s="26">
        <f>E44+E45</f>
        <v>-7576</v>
      </c>
      <c r="F43" s="26">
        <f aca="true" t="shared" si="16" ref="F43:N43">F44+F45</f>
        <v>-48680</v>
      </c>
      <c r="G43" s="26">
        <f t="shared" si="16"/>
        <v>-74420</v>
      </c>
      <c r="H43" s="26">
        <f t="shared" si="16"/>
        <v>-63420</v>
      </c>
      <c r="I43" s="26">
        <f>I44+I45</f>
        <v>-16020</v>
      </c>
      <c r="J43" s="26">
        <f>J44+J45</f>
        <v>-45716</v>
      </c>
      <c r="K43" s="26">
        <f>K44+K45</f>
        <v>-51824</v>
      </c>
      <c r="L43" s="26">
        <f>L44+L45</f>
        <v>-46776</v>
      </c>
      <c r="M43" s="26">
        <f t="shared" si="16"/>
        <v>-21432</v>
      </c>
      <c r="N43" s="26">
        <f t="shared" si="16"/>
        <v>-12724</v>
      </c>
      <c r="O43" s="25">
        <f aca="true" t="shared" si="17" ref="O43:O59">SUM(B43:N43)</f>
        <v>-566272</v>
      </c>
    </row>
    <row r="44" spans="1:26" ht="18.75" customHeight="1">
      <c r="A44" s="13" t="s">
        <v>55</v>
      </c>
      <c r="B44" s="20">
        <f>ROUND(-B9*$D$3,2)</f>
        <v>-68032</v>
      </c>
      <c r="C44" s="20">
        <f>ROUND(-C9*$D$3,2)</f>
        <v>-56612</v>
      </c>
      <c r="D44" s="20">
        <f>ROUND(-D9*$D$3,2)</f>
        <v>-53040</v>
      </c>
      <c r="E44" s="20">
        <f>ROUND(-E9*$D$3,2)</f>
        <v>-7576</v>
      </c>
      <c r="F44" s="20">
        <f aca="true" t="shared" si="18" ref="F44:N44">ROUND(-F9*$D$3,2)</f>
        <v>-48680</v>
      </c>
      <c r="G44" s="20">
        <f t="shared" si="18"/>
        <v>-74420</v>
      </c>
      <c r="H44" s="20">
        <f t="shared" si="18"/>
        <v>-63420</v>
      </c>
      <c r="I44" s="20">
        <f>ROUND(-I9*$D$3,2)</f>
        <v>-16020</v>
      </c>
      <c r="J44" s="20">
        <f>ROUND(-J9*$D$3,2)</f>
        <v>-45716</v>
      </c>
      <c r="K44" s="20">
        <f>ROUND(-K9*$D$3,2)</f>
        <v>-51824</v>
      </c>
      <c r="L44" s="20">
        <f>ROUND(-L9*$D$3,2)</f>
        <v>-46776</v>
      </c>
      <c r="M44" s="20">
        <f t="shared" si="18"/>
        <v>-21432</v>
      </c>
      <c r="N44" s="20">
        <f t="shared" si="18"/>
        <v>-12724</v>
      </c>
      <c r="O44" s="46">
        <f t="shared" si="17"/>
        <v>-566272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-13053.28</v>
      </c>
      <c r="E46" s="26">
        <f t="shared" si="20"/>
        <v>0</v>
      </c>
      <c r="F46" s="26">
        <f t="shared" si="20"/>
        <v>-500</v>
      </c>
      <c r="G46" s="26">
        <f t="shared" si="20"/>
        <v>-12300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-47200</v>
      </c>
      <c r="M46" s="26">
        <f t="shared" si="20"/>
        <v>0</v>
      </c>
      <c r="N46" s="26">
        <f t="shared" si="20"/>
        <v>0</v>
      </c>
      <c r="O46" s="26">
        <f t="shared" si="20"/>
        <v>-74553.28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-500-12553.28</f>
        <v>-13053.28</v>
      </c>
      <c r="E49" s="24">
        <v>0</v>
      </c>
      <c r="F49" s="24">
        <v>-500</v>
      </c>
      <c r="G49" s="24">
        <f>-500-11800</f>
        <v>-12300</v>
      </c>
      <c r="H49" s="24">
        <v>0</v>
      </c>
      <c r="I49" s="24">
        <v>-1500</v>
      </c>
      <c r="J49" s="24">
        <v>0</v>
      </c>
      <c r="K49" s="24">
        <v>0</v>
      </c>
      <c r="L49" s="24">
        <v>-47200</v>
      </c>
      <c r="M49" s="24">
        <v>0</v>
      </c>
      <c r="N49" s="24">
        <v>0</v>
      </c>
      <c r="O49" s="24">
        <f t="shared" si="17"/>
        <v>-74553.28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7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  <c r="Q60" s="76"/>
    </row>
    <row r="61" spans="1:26" ht="15.75">
      <c r="A61" s="2" t="s">
        <v>67</v>
      </c>
      <c r="B61" s="29">
        <f aca="true" t="shared" si="21" ref="B61:N61">+B36+B42</f>
        <v>492780.9848</v>
      </c>
      <c r="C61" s="29">
        <f t="shared" si="21"/>
        <v>328626.36699999997</v>
      </c>
      <c r="D61" s="29">
        <f t="shared" si="21"/>
        <v>363016.48049999995</v>
      </c>
      <c r="E61" s="29">
        <f t="shared" si="21"/>
        <v>87672.02979999999</v>
      </c>
      <c r="F61" s="29">
        <f t="shared" si="21"/>
        <v>376529.01300000004</v>
      </c>
      <c r="G61" s="29">
        <f t="shared" si="21"/>
        <v>365461.13159999996</v>
      </c>
      <c r="H61" s="29">
        <f t="shared" si="21"/>
        <v>312794.79480000003</v>
      </c>
      <c r="I61" s="29">
        <f t="shared" si="21"/>
        <v>75095.2764</v>
      </c>
      <c r="J61" s="29">
        <f>+J36+J42</f>
        <v>462610.6924</v>
      </c>
      <c r="K61" s="29">
        <f>+K36+K42</f>
        <v>360445.741</v>
      </c>
      <c r="L61" s="29">
        <f>+L36+L42</f>
        <v>429806.963</v>
      </c>
      <c r="M61" s="29">
        <f t="shared" si="21"/>
        <v>189105.8525</v>
      </c>
      <c r="N61" s="29">
        <f t="shared" si="21"/>
        <v>94184.4714</v>
      </c>
      <c r="O61" s="29">
        <f>SUM(B61:N61)</f>
        <v>3938129.7982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492780.98</v>
      </c>
      <c r="C64" s="36">
        <f aca="true" t="shared" si="22" ref="C64:N64">SUM(C65:C78)</f>
        <v>328626.36</v>
      </c>
      <c r="D64" s="36">
        <f t="shared" si="22"/>
        <v>363016.48</v>
      </c>
      <c r="E64" s="36">
        <f t="shared" si="22"/>
        <v>87672.03</v>
      </c>
      <c r="F64" s="36">
        <f t="shared" si="22"/>
        <v>376529.01</v>
      </c>
      <c r="G64" s="36">
        <f t="shared" si="22"/>
        <v>365461.13</v>
      </c>
      <c r="H64" s="36">
        <f t="shared" si="22"/>
        <v>312794.79</v>
      </c>
      <c r="I64" s="36">
        <f t="shared" si="22"/>
        <v>75095.28</v>
      </c>
      <c r="J64" s="36">
        <f t="shared" si="22"/>
        <v>462610.69</v>
      </c>
      <c r="K64" s="36">
        <f t="shared" si="22"/>
        <v>360445.74</v>
      </c>
      <c r="L64" s="36">
        <f t="shared" si="22"/>
        <v>429806.96</v>
      </c>
      <c r="M64" s="36">
        <f t="shared" si="22"/>
        <v>189105.85</v>
      </c>
      <c r="N64" s="36">
        <f t="shared" si="22"/>
        <v>94184.47</v>
      </c>
      <c r="O64" s="29">
        <f>SUM(O65:O78)</f>
        <v>3938129.7699999996</v>
      </c>
    </row>
    <row r="65" spans="1:16" ht="18.75" customHeight="1">
      <c r="A65" s="17" t="s">
        <v>69</v>
      </c>
      <c r="B65" s="36">
        <v>96787.65</v>
      </c>
      <c r="C65" s="36">
        <v>93997.72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190785.37</v>
      </c>
      <c r="P65"/>
    </row>
    <row r="66" spans="1:16" ht="18.75" customHeight="1">
      <c r="A66" s="17" t="s">
        <v>70</v>
      </c>
      <c r="B66" s="36">
        <v>395993.33</v>
      </c>
      <c r="C66" s="36">
        <v>234628.64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630621.97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363016.48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363016.48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87672.03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87672.03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376529.01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376529.01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365461.13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365461.13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312794.79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312794.79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75095.28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75095.28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462610.69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462610.69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360445.74</v>
      </c>
      <c r="L74" s="35">
        <v>0</v>
      </c>
      <c r="M74" s="35">
        <v>0</v>
      </c>
      <c r="N74" s="35">
        <v>0</v>
      </c>
      <c r="O74" s="29">
        <f t="shared" si="23"/>
        <v>360445.74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429806.96</v>
      </c>
      <c r="M75" s="35">
        <v>0</v>
      </c>
      <c r="N75" s="35">
        <v>0</v>
      </c>
      <c r="O75" s="26">
        <f t="shared" si="23"/>
        <v>429806.96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189105.85</v>
      </c>
      <c r="N76" s="35">
        <v>0</v>
      </c>
      <c r="O76" s="29">
        <f t="shared" si="23"/>
        <v>189105.85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94184.47</v>
      </c>
      <c r="O77" s="26">
        <f t="shared" si="23"/>
        <v>94184.47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2.4472834843898252</v>
      </c>
      <c r="C82" s="44">
        <v>2.608021087613293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2018-09-13T17:45:29Z</dcterms:modified>
  <cp:category/>
  <cp:version/>
  <cp:contentType/>
  <cp:contentStatus/>
</cp:coreProperties>
</file>