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<sst xmlns="http://schemas.openxmlformats.org/spreadsheetml/2006/main" count="114" uniqueCount="112">
  <si>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</si>
  <si>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</si>
  <si>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</si>
  <si>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</si>
  <si>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</si>
  <si>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</si>
  <si>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</si>
  <si>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</si>
  <si>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</si>
  <si>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</si>
  <si>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</si>
  <si>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</si>
  <si>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</si>
  <si>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</si>
  <si>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</si>
  <si>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</si>
  <si>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</si>
  <si>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</si>
  <si>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</si>
  <si>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</si>
  <si>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</si>
  <si>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</si>
  <si>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</si>
  <si>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</si>
  <si>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</si>
  <si>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</si>
  <si>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</si>
  <si>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</si>
  <si>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</si>
  <si>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</si>
  <si>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</si>
  <si>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</si>
  <si>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</si>
  <si>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</si>
  <si>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</si>
  <si>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</si>
  <si>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</si>
  <si>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</si>
  <si>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</si>
  <si>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</si>
  <si>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</si>
  <si>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</si>
  <si>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</si>
  <si>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</si>
  <si>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</si>
  <si>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</si>
  <si>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</si>
  <si>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</si>
  <si>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</si>
  <si>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</si>
  <si>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</si>
  <si>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</si>
  <si>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</si>
  <si>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</si>
  <si>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</si>
  <si>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</si>
  <si>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</si>
  <si>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</si>
  <si>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</si>
  <si>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</si>
  <si>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</si>
  <si>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</si>
  <si>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</si>
  <si>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</si>
  <si>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</si>
  <si>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</si>
  <si>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</si>
  <si>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</si>
  <si>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</si>
  <si>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</si>
  <si>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</si>
  <si>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</si>
  <si>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</si>
  <si>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</si>
  <si>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</si>
  <si>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</si>
  <si>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</si>
  <si>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</si>
  <si>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</si>
  <si>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</si>
  <si>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</si>
  <si>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</si>
  <si>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</si>
  <si>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</si>
  <si>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</si>
  <si>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</si>
  <si>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</si>
  <si>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</si>
  <si>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</si>
  <si>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</si>
  <si>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</si>
  <si>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</si>
  <si>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</si>
  <si>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</si>
  <si>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</si>
  <si>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</si>
  <si>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</si>
  <si>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</si>
  <si>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</si>
  <si>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</si>
  <si>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</si>
  <si>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</si>
  <si>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</si>
  <si>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</si>
  <si>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</si>
  <si>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</si>
  <si>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</si>
  <si>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</si>
  <si>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</si>
  <si>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04/09/18 - VENCIMENTO 12/09/18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</si>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</sst>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12.75390625" style="1" bestFit="1" customWidth="1"/>
    <col min="19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503162</v>
      </c>
      <c r="C7" s="10">
        <f>C8+C20+C24</f>
        <v>364658</v>
      </c>
      <c r="D7" s="10">
        <f>D8+D20+D24</f>
        <v>376624</v>
      </c>
      <c r="E7" s="10">
        <f>E8+E20+E24</f>
        <v>64735</v>
      </c>
      <c r="F7" s="10">
        <f aca="true" t="shared" si="0" ref="F7:N7">F8+F20+F24</f>
        <v>334807</v>
      </c>
      <c r="G7" s="10">
        <f t="shared" si="0"/>
        <v>516429</v>
      </c>
      <c r="H7" s="10">
        <f>H8+H20+H24</f>
        <v>361808</v>
      </c>
      <c r="I7" s="10">
        <f>I8+I20+I24</f>
        <v>95535</v>
      </c>
      <c r="J7" s="10">
        <f>J8+J20+J24</f>
        <v>426487</v>
      </c>
      <c r="K7" s="10">
        <f>K8+K20+K24</f>
        <v>316551</v>
      </c>
      <c r="L7" s="10">
        <f>L8+L20+L24</f>
        <v>369465</v>
      </c>
      <c r="M7" s="10">
        <f t="shared" si="0"/>
        <v>153954</v>
      </c>
      <c r="N7" s="10">
        <f t="shared" si="0"/>
        <v>90709</v>
      </c>
      <c r="O7" s="10">
        <f>+O8+O20+O24</f>
        <v>3974924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219198</v>
      </c>
      <c r="C8" s="12">
        <f>+C9+C12+C16</f>
        <v>171783</v>
      </c>
      <c r="D8" s="12">
        <f>+D9+D12+D16</f>
        <v>191307</v>
      </c>
      <c r="E8" s="12">
        <f>+E9+E12+E16</f>
        <v>29415</v>
      </c>
      <c r="F8" s="12">
        <f aca="true" t="shared" si="1" ref="F8:N8">+F9+F12+F16</f>
        <v>159373</v>
      </c>
      <c r="G8" s="12">
        <f t="shared" si="1"/>
        <v>250177</v>
      </c>
      <c r="H8" s="12">
        <f>+H9+H12+H16</f>
        <v>168430</v>
      </c>
      <c r="I8" s="12">
        <f>+I9+I12+I16</f>
        <v>47071</v>
      </c>
      <c r="J8" s="12">
        <f>+J9+J12+J16</f>
        <v>201614</v>
      </c>
      <c r="K8" s="12">
        <f>+K9+K12+K16</f>
        <v>147551</v>
      </c>
      <c r="L8" s="12">
        <f>+L9+L12+L16</f>
        <v>164402</v>
      </c>
      <c r="M8" s="12">
        <f t="shared" si="1"/>
        <v>78693</v>
      </c>
      <c r="N8" s="12">
        <f t="shared" si="1"/>
        <v>47684</v>
      </c>
      <c r="O8" s="12">
        <f>SUM(B8:N8)</f>
        <v>1876698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18716</v>
      </c>
      <c r="C9" s="14">
        <v>18927</v>
      </c>
      <c r="D9" s="14">
        <v>12938</v>
      </c>
      <c r="E9" s="14">
        <v>2257</v>
      </c>
      <c r="F9" s="14">
        <v>11507</v>
      </c>
      <c r="G9" s="14">
        <v>20405</v>
      </c>
      <c r="H9" s="14">
        <v>18859</v>
      </c>
      <c r="I9" s="14">
        <v>5862</v>
      </c>
      <c r="J9" s="14">
        <v>10935</v>
      </c>
      <c r="K9" s="14">
        <v>14928</v>
      </c>
      <c r="L9" s="14">
        <v>11537</v>
      </c>
      <c r="M9" s="14">
        <v>8218</v>
      </c>
      <c r="N9" s="14">
        <v>5127</v>
      </c>
      <c r="O9" s="12">
        <f aca="true" t="shared" si="2" ref="O9:O19">SUM(B9:N9)</f>
        <v>160216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18716</v>
      </c>
      <c r="C10" s="14">
        <f>+C9-C11</f>
        <v>18927</v>
      </c>
      <c r="D10" s="14">
        <f>+D9-D11</f>
        <v>12938</v>
      </c>
      <c r="E10" s="14">
        <f>+E9-E11</f>
        <v>2257</v>
      </c>
      <c r="F10" s="14">
        <f aca="true" t="shared" si="3" ref="F10:N10">+F9-F11</f>
        <v>11507</v>
      </c>
      <c r="G10" s="14">
        <f t="shared" si="3"/>
        <v>20405</v>
      </c>
      <c r="H10" s="14">
        <f>+H9-H11</f>
        <v>18859</v>
      </c>
      <c r="I10" s="14">
        <f>+I9-I11</f>
        <v>5862</v>
      </c>
      <c r="J10" s="14">
        <f>+J9-J11</f>
        <v>10935</v>
      </c>
      <c r="K10" s="14">
        <f>+K9-K11</f>
        <v>14928</v>
      </c>
      <c r="L10" s="14">
        <f>+L9-L11</f>
        <v>11537</v>
      </c>
      <c r="M10" s="14">
        <f t="shared" si="3"/>
        <v>8218</v>
      </c>
      <c r="N10" s="14">
        <f t="shared" si="3"/>
        <v>5127</v>
      </c>
      <c r="O10" s="12">
        <f t="shared" si="2"/>
        <v>160216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190945</v>
      </c>
      <c r="C12" s="14">
        <f>C13+C14+C15</f>
        <v>145547</v>
      </c>
      <c r="D12" s="14">
        <f>D13+D14+D15</f>
        <v>170559</v>
      </c>
      <c r="E12" s="14">
        <f>E13+E14+E15</f>
        <v>25983</v>
      </c>
      <c r="F12" s="14">
        <f aca="true" t="shared" si="4" ref="F12:N12">F13+F14+F15</f>
        <v>140666</v>
      </c>
      <c r="G12" s="14">
        <f t="shared" si="4"/>
        <v>217988</v>
      </c>
      <c r="H12" s="14">
        <f>H13+H14+H15</f>
        <v>142533</v>
      </c>
      <c r="I12" s="14">
        <f>I13+I14+I15</f>
        <v>39279</v>
      </c>
      <c r="J12" s="14">
        <f>J13+J14+J15</f>
        <v>181041</v>
      </c>
      <c r="K12" s="14">
        <f>K13+K14+K15</f>
        <v>126032</v>
      </c>
      <c r="L12" s="14">
        <f>L13+L14+L15</f>
        <v>144617</v>
      </c>
      <c r="M12" s="14">
        <f t="shared" si="4"/>
        <v>67365</v>
      </c>
      <c r="N12" s="14">
        <f t="shared" si="4"/>
        <v>40887</v>
      </c>
      <c r="O12" s="12">
        <f t="shared" si="2"/>
        <v>1633442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87752</v>
      </c>
      <c r="C13" s="14">
        <v>67506</v>
      </c>
      <c r="D13" s="14">
        <v>77523</v>
      </c>
      <c r="E13" s="14">
        <v>12003</v>
      </c>
      <c r="F13" s="14">
        <v>62928</v>
      </c>
      <c r="G13" s="14">
        <v>98838</v>
      </c>
      <c r="H13" s="14">
        <v>67593</v>
      </c>
      <c r="I13" s="14">
        <v>18847</v>
      </c>
      <c r="J13" s="14">
        <v>85578</v>
      </c>
      <c r="K13" s="14">
        <v>57773</v>
      </c>
      <c r="L13" s="14">
        <v>66136</v>
      </c>
      <c r="M13" s="14">
        <v>30231</v>
      </c>
      <c r="N13" s="14">
        <v>17849</v>
      </c>
      <c r="O13" s="12">
        <f t="shared" si="2"/>
        <v>750557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95023</v>
      </c>
      <c r="C14" s="14">
        <v>68586</v>
      </c>
      <c r="D14" s="14">
        <v>87380</v>
      </c>
      <c r="E14" s="14">
        <v>12591</v>
      </c>
      <c r="F14" s="14">
        <v>69741</v>
      </c>
      <c r="G14" s="14">
        <v>105353</v>
      </c>
      <c r="H14" s="14">
        <v>66950</v>
      </c>
      <c r="I14" s="14">
        <v>18366</v>
      </c>
      <c r="J14" s="14">
        <v>89635</v>
      </c>
      <c r="K14" s="14">
        <v>62520</v>
      </c>
      <c r="L14" s="14">
        <v>72614</v>
      </c>
      <c r="M14" s="14">
        <v>34089</v>
      </c>
      <c r="N14" s="14">
        <v>21515</v>
      </c>
      <c r="O14" s="12">
        <f t="shared" si="2"/>
        <v>804363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8170</v>
      </c>
      <c r="C15" s="14">
        <v>9455</v>
      </c>
      <c r="D15" s="14">
        <v>5656</v>
      </c>
      <c r="E15" s="14">
        <v>1389</v>
      </c>
      <c r="F15" s="14">
        <v>7997</v>
      </c>
      <c r="G15" s="14">
        <v>13797</v>
      </c>
      <c r="H15" s="14">
        <v>7990</v>
      </c>
      <c r="I15" s="14">
        <v>2066</v>
      </c>
      <c r="J15" s="14">
        <v>5828</v>
      </c>
      <c r="K15" s="14">
        <v>5739</v>
      </c>
      <c r="L15" s="14">
        <v>5867</v>
      </c>
      <c r="M15" s="14">
        <v>3045</v>
      </c>
      <c r="N15" s="14">
        <v>1523</v>
      </c>
      <c r="O15" s="12">
        <f t="shared" si="2"/>
        <v>78522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9537</v>
      </c>
      <c r="C16" s="14">
        <f>C17+C18+C19</f>
        <v>7309</v>
      </c>
      <c r="D16" s="14">
        <f>D17+D18+D19</f>
        <v>7810</v>
      </c>
      <c r="E16" s="14">
        <f>E17+E18+E19</f>
        <v>1175</v>
      </c>
      <c r="F16" s="14">
        <f aca="true" t="shared" si="5" ref="F16:N16">F17+F18+F19</f>
        <v>7200</v>
      </c>
      <c r="G16" s="14">
        <f t="shared" si="5"/>
        <v>11784</v>
      </c>
      <c r="H16" s="14">
        <f>H17+H18+H19</f>
        <v>7038</v>
      </c>
      <c r="I16" s="14">
        <f>I17+I18+I19</f>
        <v>1930</v>
      </c>
      <c r="J16" s="14">
        <f>J17+J18+J19</f>
        <v>9638</v>
      </c>
      <c r="K16" s="14">
        <f>K17+K18+K19</f>
        <v>6591</v>
      </c>
      <c r="L16" s="14">
        <f>L17+L18+L19</f>
        <v>8248</v>
      </c>
      <c r="M16" s="14">
        <f t="shared" si="5"/>
        <v>3110</v>
      </c>
      <c r="N16" s="14">
        <f t="shared" si="5"/>
        <v>1670</v>
      </c>
      <c r="O16" s="12">
        <f t="shared" si="2"/>
        <v>83040</v>
      </c>
    </row>
    <row r="17" spans="1:26" ht="18.75" customHeight="1">
      <c r="A17" s="15" t="s">
        <v>16</v>
      </c>
      <c r="B17" s="14">
        <v>9506</v>
      </c>
      <c r="C17" s="14">
        <v>7290</v>
      </c>
      <c r="D17" s="14">
        <v>7795</v>
      </c>
      <c r="E17" s="14">
        <v>1173</v>
      </c>
      <c r="F17" s="14">
        <v>7185</v>
      </c>
      <c r="G17" s="14">
        <v>11756</v>
      </c>
      <c r="H17" s="14">
        <v>7028</v>
      </c>
      <c r="I17" s="14">
        <v>1928</v>
      </c>
      <c r="J17" s="14">
        <v>9626</v>
      </c>
      <c r="K17" s="14">
        <v>6575</v>
      </c>
      <c r="L17" s="14">
        <v>8231</v>
      </c>
      <c r="M17" s="14">
        <v>3093</v>
      </c>
      <c r="N17" s="14">
        <v>1659</v>
      </c>
      <c r="O17" s="12">
        <f t="shared" si="2"/>
        <v>82845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17</v>
      </c>
      <c r="C18" s="14">
        <v>13</v>
      </c>
      <c r="D18" s="14">
        <v>8</v>
      </c>
      <c r="E18" s="14">
        <v>2</v>
      </c>
      <c r="F18" s="14">
        <v>10</v>
      </c>
      <c r="G18" s="14">
        <v>18</v>
      </c>
      <c r="H18" s="14">
        <v>7</v>
      </c>
      <c r="I18" s="14">
        <v>2</v>
      </c>
      <c r="J18" s="14">
        <v>2</v>
      </c>
      <c r="K18" s="14">
        <v>12</v>
      </c>
      <c r="L18" s="14">
        <v>6</v>
      </c>
      <c r="M18" s="14">
        <v>8</v>
      </c>
      <c r="N18" s="14">
        <v>4</v>
      </c>
      <c r="O18" s="12">
        <f t="shared" si="2"/>
        <v>109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14</v>
      </c>
      <c r="C19" s="14">
        <v>6</v>
      </c>
      <c r="D19" s="14">
        <v>7</v>
      </c>
      <c r="E19" s="14">
        <v>0</v>
      </c>
      <c r="F19" s="14">
        <v>5</v>
      </c>
      <c r="G19" s="14">
        <v>10</v>
      </c>
      <c r="H19" s="14">
        <v>3</v>
      </c>
      <c r="I19" s="14">
        <v>0</v>
      </c>
      <c r="J19" s="14">
        <v>10</v>
      </c>
      <c r="K19" s="14">
        <v>4</v>
      </c>
      <c r="L19" s="14">
        <v>11</v>
      </c>
      <c r="M19" s="14">
        <v>9</v>
      </c>
      <c r="N19" s="14">
        <v>7</v>
      </c>
      <c r="O19" s="12">
        <f t="shared" si="2"/>
        <v>86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134714</v>
      </c>
      <c r="C20" s="18">
        <f>C21+C22+C23</f>
        <v>83512</v>
      </c>
      <c r="D20" s="18">
        <f>D21+D22+D23</f>
        <v>77528</v>
      </c>
      <c r="E20" s="18">
        <f>E21+E22+E23</f>
        <v>13787</v>
      </c>
      <c r="F20" s="18">
        <f aca="true" t="shared" si="6" ref="F20:N20">F21+F22+F23</f>
        <v>71733</v>
      </c>
      <c r="G20" s="18">
        <f t="shared" si="6"/>
        <v>111274</v>
      </c>
      <c r="H20" s="18">
        <f>H21+H22+H23</f>
        <v>91407</v>
      </c>
      <c r="I20" s="18">
        <f>I21+I22+I23</f>
        <v>23270</v>
      </c>
      <c r="J20" s="18">
        <f>J21+J22+J23</f>
        <v>107731</v>
      </c>
      <c r="K20" s="18">
        <f>K21+K22+K23</f>
        <v>75737</v>
      </c>
      <c r="L20" s="18">
        <f>L21+L22+L23</f>
        <v>110599</v>
      </c>
      <c r="M20" s="18">
        <f t="shared" si="6"/>
        <v>43071</v>
      </c>
      <c r="N20" s="18">
        <f t="shared" si="6"/>
        <v>24372</v>
      </c>
      <c r="O20" s="12">
        <f aca="true" t="shared" si="7" ref="O20:O26">SUM(B20:N20)</f>
        <v>968735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66856</v>
      </c>
      <c r="C21" s="14">
        <v>44229</v>
      </c>
      <c r="D21" s="14">
        <v>38388</v>
      </c>
      <c r="E21" s="14">
        <v>7173</v>
      </c>
      <c r="F21" s="14">
        <v>35644</v>
      </c>
      <c r="G21" s="14">
        <v>56568</v>
      </c>
      <c r="H21" s="14">
        <v>49217</v>
      </c>
      <c r="I21" s="14">
        <v>12850</v>
      </c>
      <c r="J21" s="14">
        <v>55950</v>
      </c>
      <c r="K21" s="14">
        <v>38797</v>
      </c>
      <c r="L21" s="14">
        <v>56092</v>
      </c>
      <c r="M21" s="14">
        <v>21718</v>
      </c>
      <c r="N21" s="14">
        <v>11961</v>
      </c>
      <c r="O21" s="12">
        <f t="shared" si="7"/>
        <v>495443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63902</v>
      </c>
      <c r="C22" s="14">
        <v>35939</v>
      </c>
      <c r="D22" s="14">
        <v>37142</v>
      </c>
      <c r="E22" s="14">
        <v>6096</v>
      </c>
      <c r="F22" s="14">
        <v>33291</v>
      </c>
      <c r="G22" s="14">
        <v>50088</v>
      </c>
      <c r="H22" s="14">
        <v>39257</v>
      </c>
      <c r="I22" s="14">
        <v>9757</v>
      </c>
      <c r="J22" s="14">
        <v>48736</v>
      </c>
      <c r="K22" s="14">
        <v>34600</v>
      </c>
      <c r="L22" s="14">
        <v>51503</v>
      </c>
      <c r="M22" s="14">
        <v>19947</v>
      </c>
      <c r="N22" s="14">
        <v>11784</v>
      </c>
      <c r="O22" s="12">
        <f t="shared" si="7"/>
        <v>442042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3956</v>
      </c>
      <c r="C23" s="14">
        <v>3344</v>
      </c>
      <c r="D23" s="14">
        <v>1998</v>
      </c>
      <c r="E23" s="14">
        <v>518</v>
      </c>
      <c r="F23" s="14">
        <v>2798</v>
      </c>
      <c r="G23" s="14">
        <v>4618</v>
      </c>
      <c r="H23" s="14">
        <v>2933</v>
      </c>
      <c r="I23" s="14">
        <v>663</v>
      </c>
      <c r="J23" s="14">
        <v>3045</v>
      </c>
      <c r="K23" s="14">
        <v>2340</v>
      </c>
      <c r="L23" s="14">
        <v>3004</v>
      </c>
      <c r="M23" s="14">
        <v>1406</v>
      </c>
      <c r="N23" s="14">
        <v>627</v>
      </c>
      <c r="O23" s="12">
        <f t="shared" si="7"/>
        <v>31250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149250</v>
      </c>
      <c r="C24" s="14">
        <f>C25+C26</f>
        <v>109363</v>
      </c>
      <c r="D24" s="14">
        <f>D25+D26</f>
        <v>107789</v>
      </c>
      <c r="E24" s="14">
        <f>E25+E26</f>
        <v>21533</v>
      </c>
      <c r="F24" s="14">
        <f aca="true" t="shared" si="8" ref="F24:N24">F25+F26</f>
        <v>103701</v>
      </c>
      <c r="G24" s="14">
        <f t="shared" si="8"/>
        <v>154978</v>
      </c>
      <c r="H24" s="14">
        <f>H25+H26</f>
        <v>101971</v>
      </c>
      <c r="I24" s="14">
        <f>I25+I26</f>
        <v>25194</v>
      </c>
      <c r="J24" s="14">
        <f>J25+J26</f>
        <v>117142</v>
      </c>
      <c r="K24" s="14">
        <f>K25+K26</f>
        <v>93263</v>
      </c>
      <c r="L24" s="14">
        <f>L25+L26</f>
        <v>94464</v>
      </c>
      <c r="M24" s="14">
        <f t="shared" si="8"/>
        <v>32190</v>
      </c>
      <c r="N24" s="14">
        <f t="shared" si="8"/>
        <v>18653</v>
      </c>
      <c r="O24" s="12">
        <f t="shared" si="7"/>
        <v>1129491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73196</v>
      </c>
      <c r="C25" s="14">
        <v>60306</v>
      </c>
      <c r="D25" s="14">
        <v>58095</v>
      </c>
      <c r="E25" s="14">
        <v>12680</v>
      </c>
      <c r="F25" s="14">
        <v>56886</v>
      </c>
      <c r="G25" s="14">
        <v>90310</v>
      </c>
      <c r="H25" s="14">
        <v>60414</v>
      </c>
      <c r="I25" s="14">
        <v>16022</v>
      </c>
      <c r="J25" s="14">
        <v>59810</v>
      </c>
      <c r="K25" s="14">
        <v>51407</v>
      </c>
      <c r="L25" s="14">
        <v>49678</v>
      </c>
      <c r="M25" s="14">
        <v>16702</v>
      </c>
      <c r="N25" s="14">
        <v>8726</v>
      </c>
      <c r="O25" s="12">
        <f t="shared" si="7"/>
        <v>614232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76054</v>
      </c>
      <c r="C26" s="14">
        <v>49057</v>
      </c>
      <c r="D26" s="14">
        <v>49694</v>
      </c>
      <c r="E26" s="14">
        <v>8853</v>
      </c>
      <c r="F26" s="14">
        <v>46815</v>
      </c>
      <c r="G26" s="14">
        <v>64668</v>
      </c>
      <c r="H26" s="14">
        <v>41557</v>
      </c>
      <c r="I26" s="14">
        <v>9172</v>
      </c>
      <c r="J26" s="14">
        <v>57332</v>
      </c>
      <c r="K26" s="14">
        <v>41856</v>
      </c>
      <c r="L26" s="14">
        <v>44786</v>
      </c>
      <c r="M26" s="14">
        <v>15488</v>
      </c>
      <c r="N26" s="14">
        <v>9927</v>
      </c>
      <c r="O26" s="12">
        <f t="shared" si="7"/>
        <v>515259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1104380.4472</v>
      </c>
      <c r="C36" s="59">
        <f aca="true" t="shared" si="11" ref="C36:N36">C37+C38+C39+C40</f>
        <v>842073.0697999999</v>
      </c>
      <c r="D36" s="59">
        <f t="shared" si="11"/>
        <v>749113.6468</v>
      </c>
      <c r="E36" s="59">
        <f t="shared" si="11"/>
        <v>191570.2855</v>
      </c>
      <c r="F36" s="59">
        <f t="shared" si="11"/>
        <v>756735.8005</v>
      </c>
      <c r="G36" s="59">
        <f t="shared" si="11"/>
        <v>919164.4874</v>
      </c>
      <c r="H36" s="59">
        <f t="shared" si="11"/>
        <v>787755.3308000001</v>
      </c>
      <c r="I36" s="59">
        <f>I37+I38+I39+I40</f>
        <v>209068.79400000002</v>
      </c>
      <c r="J36" s="59">
        <f>J37+J38+J39+J40</f>
        <v>936265.6258</v>
      </c>
      <c r="K36" s="59">
        <f>K37+K38+K39+K40</f>
        <v>800528.2446</v>
      </c>
      <c r="L36" s="59">
        <f>L37+L38+L39+L40</f>
        <v>907635.501</v>
      </c>
      <c r="M36" s="59">
        <f t="shared" si="11"/>
        <v>477350.951</v>
      </c>
      <c r="N36" s="59">
        <f t="shared" si="11"/>
        <v>239676.67789999998</v>
      </c>
      <c r="O36" s="59">
        <f>O37+O38+O39+O40</f>
        <v>8921318.862300001</v>
      </c>
    </row>
    <row r="37" spans="1:15" ht="18.75" customHeight="1">
      <c r="A37" s="56" t="s">
        <v>49</v>
      </c>
      <c r="B37" s="53">
        <f aca="true" t="shared" si="12" ref="B37:N37">B29*B7</f>
        <v>1099710.8672</v>
      </c>
      <c r="C37" s="53">
        <f t="shared" si="12"/>
        <v>838020.5497999999</v>
      </c>
      <c r="D37" s="53">
        <f t="shared" si="12"/>
        <v>738446.6768</v>
      </c>
      <c r="E37" s="53">
        <f t="shared" si="12"/>
        <v>191570.2855</v>
      </c>
      <c r="F37" s="53">
        <f t="shared" si="12"/>
        <v>753817.9605</v>
      </c>
      <c r="G37" s="53">
        <f t="shared" si="12"/>
        <v>914389.1873999999</v>
      </c>
      <c r="H37" s="53">
        <f t="shared" si="12"/>
        <v>784255.0208</v>
      </c>
      <c r="I37" s="53">
        <f>I29*I7</f>
        <v>209068.79400000002</v>
      </c>
      <c r="J37" s="53">
        <f>J29*J7</f>
        <v>926926.8458</v>
      </c>
      <c r="K37" s="53">
        <f>K29*K7</f>
        <v>786502.6146</v>
      </c>
      <c r="L37" s="53">
        <f>L29*L7</f>
        <v>898317.201</v>
      </c>
      <c r="M37" s="53">
        <f t="shared" si="12"/>
        <v>472099.941</v>
      </c>
      <c r="N37" s="53">
        <f t="shared" si="12"/>
        <v>237938.7779</v>
      </c>
      <c r="O37" s="55">
        <f>SUM(B37:N37)</f>
        <v>8851064.7223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4052.52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9338.78</v>
      </c>
      <c r="K40" s="53">
        <v>14025.63</v>
      </c>
      <c r="L40" s="53">
        <v>9318.3</v>
      </c>
      <c r="M40" s="53">
        <v>5251.01</v>
      </c>
      <c r="N40" s="53">
        <v>1737.9</v>
      </c>
      <c r="O40" s="55">
        <f>SUM(B40:N40)</f>
        <v>70254.13999999998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-74864</v>
      </c>
      <c r="C42" s="25">
        <f aca="true" t="shared" si="15" ref="C42:O42">+C43+C46+C58+C59+C60-C62</f>
        <v>-75708</v>
      </c>
      <c r="D42" s="25">
        <f t="shared" si="15"/>
        <v>-74405.4</v>
      </c>
      <c r="E42" s="25">
        <f t="shared" si="15"/>
        <v>-9028</v>
      </c>
      <c r="F42" s="25">
        <f t="shared" si="15"/>
        <v>-46528</v>
      </c>
      <c r="G42" s="25">
        <f t="shared" si="15"/>
        <v>-82120</v>
      </c>
      <c r="H42" s="25">
        <f t="shared" si="15"/>
        <v>-75436</v>
      </c>
      <c r="I42" s="25">
        <f t="shared" si="15"/>
        <v>-24948</v>
      </c>
      <c r="J42" s="25">
        <f t="shared" si="15"/>
        <v>-43740</v>
      </c>
      <c r="K42" s="25">
        <f t="shared" si="15"/>
        <v>-59712</v>
      </c>
      <c r="L42" s="25">
        <f t="shared" si="15"/>
        <v>-46148</v>
      </c>
      <c r="M42" s="25">
        <f t="shared" si="15"/>
        <v>-32872</v>
      </c>
      <c r="N42" s="25">
        <f t="shared" si="15"/>
        <v>-21386.83</v>
      </c>
      <c r="O42" s="25">
        <f t="shared" si="15"/>
        <v>-666896.23</v>
      </c>
    </row>
    <row r="43" spans="1:15" ht="18.75" customHeight="1">
      <c r="A43" s="17" t="s">
        <v>54</v>
      </c>
      <c r="B43" s="26">
        <f>B44+B45</f>
        <v>-74864</v>
      </c>
      <c r="C43" s="26">
        <f>C44+C45</f>
        <v>-75708</v>
      </c>
      <c r="D43" s="26">
        <f>D44+D45</f>
        <v>-51752</v>
      </c>
      <c r="E43" s="26">
        <f>E44+E45</f>
        <v>-9028</v>
      </c>
      <c r="F43" s="26">
        <f aca="true" t="shared" si="16" ref="F43:N43">F44+F45</f>
        <v>-46028</v>
      </c>
      <c r="G43" s="26">
        <f t="shared" si="16"/>
        <v>-81620</v>
      </c>
      <c r="H43" s="26">
        <f t="shared" si="16"/>
        <v>-75436</v>
      </c>
      <c r="I43" s="26">
        <f>I44+I45</f>
        <v>-23448</v>
      </c>
      <c r="J43" s="26">
        <f>J44+J45</f>
        <v>-43740</v>
      </c>
      <c r="K43" s="26">
        <f>K44+K45</f>
        <v>-59712</v>
      </c>
      <c r="L43" s="26">
        <f>L44+L45</f>
        <v>-46148</v>
      </c>
      <c r="M43" s="26">
        <f t="shared" si="16"/>
        <v>-32872</v>
      </c>
      <c r="N43" s="26">
        <f t="shared" si="16"/>
        <v>-20508</v>
      </c>
      <c r="O43" s="25">
        <f aca="true" t="shared" si="17" ref="O43:O62">SUM(B43:N43)</f>
        <v>-640864</v>
      </c>
    </row>
    <row r="44" spans="1:26" ht="18.75" customHeight="1">
      <c r="A44" s="13" t="s">
        <v>55</v>
      </c>
      <c r="B44" s="20">
        <f>ROUND(-B9*$D$3,2)</f>
        <v>-74864</v>
      </c>
      <c r="C44" s="20">
        <f>ROUND(-C9*$D$3,2)</f>
        <v>-75708</v>
      </c>
      <c r="D44" s="20">
        <f>ROUND(-D9*$D$3,2)</f>
        <v>-51752</v>
      </c>
      <c r="E44" s="20">
        <f>ROUND(-E9*$D$3,2)</f>
        <v>-9028</v>
      </c>
      <c r="F44" s="20">
        <f aca="true" t="shared" si="18" ref="F44:N44">ROUND(-F9*$D$3,2)</f>
        <v>-46028</v>
      </c>
      <c r="G44" s="20">
        <f t="shared" si="18"/>
        <v>-81620</v>
      </c>
      <c r="H44" s="20">
        <f t="shared" si="18"/>
        <v>-75436</v>
      </c>
      <c r="I44" s="20">
        <f>ROUND(-I9*$D$3,2)</f>
        <v>-23448</v>
      </c>
      <c r="J44" s="20">
        <f>ROUND(-J9*$D$3,2)</f>
        <v>-43740</v>
      </c>
      <c r="K44" s="20">
        <f>ROUND(-K9*$D$3,2)</f>
        <v>-59712</v>
      </c>
      <c r="L44" s="20">
        <f>ROUND(-L9*$D$3,2)</f>
        <v>-46148</v>
      </c>
      <c r="M44" s="20">
        <f t="shared" si="18"/>
        <v>-32872</v>
      </c>
      <c r="N44" s="20">
        <f t="shared" si="18"/>
        <v>-20508</v>
      </c>
      <c r="O44" s="46">
        <f t="shared" si="17"/>
        <v>-640864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-22653.4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-25153.4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-500-22153.4</f>
        <v>-22653.4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-25153.4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-878.83</v>
      </c>
      <c r="O60" s="24">
        <f t="shared" si="17"/>
        <v>-878.83</v>
      </c>
    </row>
    <row r="61" spans="1:26" ht="15.75">
      <c r="A61" s="2" t="s">
        <v>67</v>
      </c>
      <c r="B61" s="29">
        <f aca="true" t="shared" si="21" ref="B61:N61">+B36+B42</f>
        <v>1029516.4472</v>
      </c>
      <c r="C61" s="29">
        <f t="shared" si="21"/>
        <v>766365.0697999999</v>
      </c>
      <c r="D61" s="29">
        <f t="shared" si="21"/>
        <v>674708.2468</v>
      </c>
      <c r="E61" s="29">
        <f t="shared" si="21"/>
        <v>182542.2855</v>
      </c>
      <c r="F61" s="29">
        <f t="shared" si="21"/>
        <v>710207.8005</v>
      </c>
      <c r="G61" s="29">
        <f t="shared" si="21"/>
        <v>837044.4874</v>
      </c>
      <c r="H61" s="29">
        <f t="shared" si="21"/>
        <v>712319.3308000001</v>
      </c>
      <c r="I61" s="29">
        <f t="shared" si="21"/>
        <v>184120.79400000002</v>
      </c>
      <c r="J61" s="29">
        <f>+J36+J42</f>
        <v>892525.6258</v>
      </c>
      <c r="K61" s="29">
        <f>+K36+K42</f>
        <v>740816.2446</v>
      </c>
      <c r="L61" s="29">
        <f>+L36+L42</f>
        <v>861487.501</v>
      </c>
      <c r="M61" s="29">
        <f t="shared" si="21"/>
        <v>444478.951</v>
      </c>
      <c r="N61" s="29">
        <f t="shared" si="21"/>
        <v>218289.8479</v>
      </c>
      <c r="O61" s="29">
        <f>SUM(B61:N61)</f>
        <v>8254422.632300001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7"/>
        <v>0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8" ht="18.75" customHeight="1">
      <c r="A64" s="2" t="s">
        <v>68</v>
      </c>
      <c r="B64" s="36">
        <f>SUM(B65:B78)</f>
        <v>1029516.4500000001</v>
      </c>
      <c r="C64" s="36">
        <f aca="true" t="shared" si="22" ref="C64:N64">SUM(C65:C78)</f>
        <v>766365.0700000001</v>
      </c>
      <c r="D64" s="36">
        <f t="shared" si="22"/>
        <v>674708.25</v>
      </c>
      <c r="E64" s="36">
        <f t="shared" si="22"/>
        <v>182542.29</v>
      </c>
      <c r="F64" s="36">
        <f t="shared" si="22"/>
        <v>710207.8</v>
      </c>
      <c r="G64" s="36">
        <f t="shared" si="22"/>
        <v>837044.49</v>
      </c>
      <c r="H64" s="36">
        <f t="shared" si="22"/>
        <v>712319.33</v>
      </c>
      <c r="I64" s="36">
        <f t="shared" si="22"/>
        <v>184120.79</v>
      </c>
      <c r="J64" s="36">
        <f t="shared" si="22"/>
        <v>892525.62</v>
      </c>
      <c r="K64" s="36">
        <f t="shared" si="22"/>
        <v>740816.24</v>
      </c>
      <c r="L64" s="36">
        <f t="shared" si="22"/>
        <v>861487.5</v>
      </c>
      <c r="M64" s="36">
        <f t="shared" si="22"/>
        <v>444478.95</v>
      </c>
      <c r="N64" s="36">
        <f t="shared" si="22"/>
        <v>218289.85</v>
      </c>
      <c r="O64" s="29">
        <f>SUM(O65:O78)</f>
        <v>8254422.630000001</v>
      </c>
      <c r="R64" s="74"/>
    </row>
    <row r="65" spans="1:16" ht="18.75" customHeight="1">
      <c r="A65" s="17" t="s">
        <v>69</v>
      </c>
      <c r="B65" s="36">
        <v>201159.9</v>
      </c>
      <c r="C65" s="36">
        <v>216113.9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417273.8</v>
      </c>
      <c r="P65"/>
    </row>
    <row r="66" spans="1:16" ht="18.75" customHeight="1">
      <c r="A66" s="17" t="s">
        <v>70</v>
      </c>
      <c r="B66" s="36">
        <v>828356.55</v>
      </c>
      <c r="C66" s="36">
        <v>550251.17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1378607.7200000002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674708.25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674708.25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182542.29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182542.29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710207.8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710207.8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837044.49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837044.49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712319.33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712319.33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184120.79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184120.79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892525.62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892525.62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740816.24</v>
      </c>
      <c r="L74" s="35">
        <v>0</v>
      </c>
      <c r="M74" s="35">
        <v>0</v>
      </c>
      <c r="N74" s="35">
        <v>0</v>
      </c>
      <c r="O74" s="29">
        <f t="shared" si="23"/>
        <v>740816.24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861487.5</v>
      </c>
      <c r="M75" s="35">
        <v>0</v>
      </c>
      <c r="N75" s="35">
        <v>0</v>
      </c>
      <c r="O75" s="26">
        <f t="shared" si="23"/>
        <v>861487.5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444478.95</v>
      </c>
      <c r="N76" s="35">
        <v>0</v>
      </c>
      <c r="O76" s="29">
        <f t="shared" si="23"/>
        <v>444478.95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217430.78+859.07</f>
        <v>218289.85</v>
      </c>
      <c r="O77" s="26">
        <f t="shared" si="23"/>
        <v>218289.85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2.450179845511771</v>
      </c>
      <c r="C82" s="44">
        <v>2.609685345931388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2018-09-12T18:11:07Z</dcterms:modified>
  <cp:category/>
  <cp:version/>
  <cp:contentType/>
  <cp:contentStatus/>
</cp:coreProperties>
</file>