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<sst xmlns="http://schemas.openxmlformats.org/spreadsheetml/2006/main" count="147" uniqueCount="147">
  <si>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</si>
  <si>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</si>
  <si>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</si>
  <si>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</si>
  <si>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</si>
  <si>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</si>
  <si>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</si>
  <si>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</si>
  <si>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</si>
  <si>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</si>
  <si>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</si>
  <si>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</si>
  <si>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</si>
  <si>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</si>
  <si>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</si>
  <si>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</si>
  <si>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</si>
  <si>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</si>
  <si>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</si>
  <si>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</si>
  <si>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</si>
  <si>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</si>
  <si>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</si>
  <si>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</si>
  <si>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</si>
  <si>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</si>
  <si>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</si>
  <si>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</si>
  <si>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</si>
  <si>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</si>
  <si>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</si>
  <si>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</si>
  <si>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</si>
  <si>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</si>
  <si>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</si>
  <si>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</si>
  <si>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</si>
  <si>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</si>
  <si>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</si>
  <si>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</si>
  <si>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</si>
  <si>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</si>
  <si>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</si>
  <si>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</si>
  <si>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</si>
  <si>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</si>
  <si>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</si>
  <si>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</si>
  <si>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</si>
  <si>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</si>
  <si>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</si>
  <si>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</si>
  <si>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</si>
  <si>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</si>
  <si>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</si>
  <si>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</si>
  <si>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</si>
  <si>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</si>
  <si>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</si>
  <si>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</si>
  <si>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</si>
  <si>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</si>
  <si>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</si>
  <si>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</si>
  <si>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</si>
  <si>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</si>
  <si>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</si>
  <si>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</si>
  <si>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</si>
  <si>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</si>
  <si>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</si>
  <si>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</si>
  <si>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</si>
  <si>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</si>
  <si>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</si>
  <si>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</si>
  <si>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</si>
  <si>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</si>
  <si>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</si>
  <si>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</si>
  <si>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</si>
  <si>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</si>
  <si>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</si>
  <si>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</si>
  <si>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</si>
  <si>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</si>
  <si>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</si>
  <si>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</si>
  <si>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</si>
  <si>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</si>
  <si>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</si>
  <si>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</si>
  <si>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</si>
  <si>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</si>
  <si>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</si>
  <si>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</si>
  <si>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</si>
  <si>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</si>
  <si>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</si>
  <si>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</si>
  <si>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</si>
  <si>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</si>
  <si>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</si>
  <si>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</si>
  <si>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</si>
  <si>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</si>
  <si>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</si>
  <si>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</si>
  <si>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</si>
  <si>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</si>
  <si>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</si>
  <si>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</si>
  <si>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</si>
  <si>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</si>
  <si>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</si>
  <si>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</si>
  <si>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</si>
  <si>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</si>
  <si>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</si>
  <si>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</si>
  <si>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</si>
  <si>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</si>
  <si>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</si>
  <si>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</si>
  <si>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</si>
  <si>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</si>
  <si>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</si>
  <si>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</si>
  <si>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</si>
  <si>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</si>
  <si>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</si>
  <si>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</si>
  <si>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</si>
  <si>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</si>
  <si>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</si>
  <si>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</si>
  <si>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</si>
  <si>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</si>
  <si>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</si>
  <si>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</si>
  <si>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</si>
  <si>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</si>
  <si>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</si>
  <si>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</si>
  <si>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</si>
  <si>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</si>
  <si>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30/09/18 - VENCIMENTO 05/10/18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</si>
</sst>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163336</v>
      </c>
      <c r="C7" s="9">
        <f t="shared" si="0"/>
        <v>223413</v>
      </c>
      <c r="D7" s="9">
        <f t="shared" si="0"/>
        <v>221292</v>
      </c>
      <c r="E7" s="9">
        <f t="shared" si="0"/>
        <v>128412</v>
      </c>
      <c r="F7" s="9">
        <f t="shared" si="0"/>
        <v>137564</v>
      </c>
      <c r="G7" s="9">
        <f t="shared" si="0"/>
        <v>373329</v>
      </c>
      <c r="H7" s="9">
        <f t="shared" si="0"/>
        <v>136672</v>
      </c>
      <c r="I7" s="9">
        <f t="shared" si="0"/>
        <v>25272</v>
      </c>
      <c r="J7" s="9">
        <f t="shared" si="0"/>
        <v>103778</v>
      </c>
      <c r="K7" s="9">
        <f t="shared" si="0"/>
        <v>80970</v>
      </c>
      <c r="L7" s="9">
        <f t="shared" si="0"/>
        <v>1594038</v>
      </c>
      <c r="M7" s="49"/>
    </row>
    <row r="8" spans="1:12" ht="17.25" customHeight="1">
      <c r="A8" s="10" t="s">
        <v>38</v>
      </c>
      <c r="B8" s="11">
        <f>B9+B12+B16</f>
        <v>79451</v>
      </c>
      <c r="C8" s="11">
        <f aca="true" t="shared" si="1" ref="C8:K8">C9+C12+C16</f>
        <v>114185</v>
      </c>
      <c r="D8" s="11">
        <f t="shared" si="1"/>
        <v>103306</v>
      </c>
      <c r="E8" s="11">
        <f t="shared" si="1"/>
        <v>66015</v>
      </c>
      <c r="F8" s="11">
        <f t="shared" si="1"/>
        <v>61940</v>
      </c>
      <c r="G8" s="11">
        <f t="shared" si="1"/>
        <v>179317</v>
      </c>
      <c r="H8" s="11">
        <f t="shared" si="1"/>
        <v>75194</v>
      </c>
      <c r="I8" s="11">
        <f t="shared" si="1"/>
        <v>11011</v>
      </c>
      <c r="J8" s="11">
        <f t="shared" si="1"/>
        <v>50262</v>
      </c>
      <c r="K8" s="11">
        <f t="shared" si="1"/>
        <v>39773</v>
      </c>
      <c r="L8" s="11">
        <f aca="true" t="shared" si="2" ref="L8:L29">SUM(B8:K8)</f>
        <v>780454</v>
      </c>
    </row>
    <row r="9" spans="1:12" ht="17.25" customHeight="1">
      <c r="A9" s="15" t="s">
        <v>16</v>
      </c>
      <c r="B9" s="13">
        <f>+B10+B11</f>
        <v>14849</v>
      </c>
      <c r="C9" s="13">
        <f aca="true" t="shared" si="3" ref="C9:K9">+C10+C11</f>
        <v>22613</v>
      </c>
      <c r="D9" s="13">
        <f t="shared" si="3"/>
        <v>19399</v>
      </c>
      <c r="E9" s="13">
        <f t="shared" si="3"/>
        <v>12153</v>
      </c>
      <c r="F9" s="13">
        <f t="shared" si="3"/>
        <v>9043</v>
      </c>
      <c r="G9" s="13">
        <f t="shared" si="3"/>
        <v>21403</v>
      </c>
      <c r="H9" s="13">
        <f t="shared" si="3"/>
        <v>15670</v>
      </c>
      <c r="I9" s="13">
        <f t="shared" si="3"/>
        <v>2538</v>
      </c>
      <c r="J9" s="13">
        <f t="shared" si="3"/>
        <v>8894</v>
      </c>
      <c r="K9" s="13">
        <f t="shared" si="3"/>
        <v>6501</v>
      </c>
      <c r="L9" s="11">
        <f t="shared" si="2"/>
        <v>133063</v>
      </c>
    </row>
    <row r="10" spans="1:12" ht="17.25" customHeight="1">
      <c r="A10" s="29" t="s">
        <v>17</v>
      </c>
      <c r="B10" s="13">
        <v>14849</v>
      </c>
      <c r="C10" s="13">
        <v>22613</v>
      </c>
      <c r="D10" s="13">
        <v>19399</v>
      </c>
      <c r="E10" s="13">
        <v>12153</v>
      </c>
      <c r="F10" s="13">
        <v>9043</v>
      </c>
      <c r="G10" s="13">
        <v>21403</v>
      </c>
      <c r="H10" s="13">
        <v>15670</v>
      </c>
      <c r="I10" s="13">
        <v>2538</v>
      </c>
      <c r="J10" s="13">
        <v>8894</v>
      </c>
      <c r="K10" s="13">
        <v>6501</v>
      </c>
      <c r="L10" s="11">
        <f t="shared" si="2"/>
        <v>133063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60562</v>
      </c>
      <c r="C12" s="17">
        <f t="shared" si="4"/>
        <v>85939</v>
      </c>
      <c r="D12" s="17">
        <f t="shared" si="4"/>
        <v>78829</v>
      </c>
      <c r="E12" s="17">
        <f t="shared" si="4"/>
        <v>50685</v>
      </c>
      <c r="F12" s="17">
        <f t="shared" si="4"/>
        <v>49026</v>
      </c>
      <c r="G12" s="17">
        <f t="shared" si="4"/>
        <v>147602</v>
      </c>
      <c r="H12" s="17">
        <f t="shared" si="4"/>
        <v>56337</v>
      </c>
      <c r="I12" s="17">
        <f t="shared" si="4"/>
        <v>7877</v>
      </c>
      <c r="J12" s="17">
        <f t="shared" si="4"/>
        <v>38958</v>
      </c>
      <c r="K12" s="17">
        <f t="shared" si="4"/>
        <v>31067</v>
      </c>
      <c r="L12" s="11">
        <f t="shared" si="2"/>
        <v>606882</v>
      </c>
    </row>
    <row r="13" spans="1:14" s="67" customFormat="1" ht="17.25" customHeight="1">
      <c r="A13" s="74" t="s">
        <v>19</v>
      </c>
      <c r="B13" s="75">
        <v>27952</v>
      </c>
      <c r="C13" s="75">
        <v>42426</v>
      </c>
      <c r="D13" s="75">
        <v>39301</v>
      </c>
      <c r="E13" s="75">
        <v>24233</v>
      </c>
      <c r="F13" s="75">
        <v>22558</v>
      </c>
      <c r="G13" s="75">
        <v>60908</v>
      </c>
      <c r="H13" s="75">
        <v>23163</v>
      </c>
      <c r="I13" s="75">
        <v>4112</v>
      </c>
      <c r="J13" s="75">
        <v>19672</v>
      </c>
      <c r="K13" s="75">
        <v>13331</v>
      </c>
      <c r="L13" s="76">
        <f t="shared" si="2"/>
        <v>277656</v>
      </c>
      <c r="M13" s="77"/>
      <c r="N13" s="78"/>
    </row>
    <row r="14" spans="1:13" s="67" customFormat="1" ht="17.25" customHeight="1">
      <c r="A14" s="74" t="s">
        <v>20</v>
      </c>
      <c r="B14" s="75">
        <v>30344</v>
      </c>
      <c r="C14" s="75">
        <v>40130</v>
      </c>
      <c r="D14" s="75">
        <v>37448</v>
      </c>
      <c r="E14" s="75">
        <v>24521</v>
      </c>
      <c r="F14" s="75">
        <v>25119</v>
      </c>
      <c r="G14" s="75">
        <v>82861</v>
      </c>
      <c r="H14" s="75">
        <v>29979</v>
      </c>
      <c r="I14" s="75">
        <v>3452</v>
      </c>
      <c r="J14" s="75">
        <v>18293</v>
      </c>
      <c r="K14" s="75">
        <v>16827</v>
      </c>
      <c r="L14" s="76">
        <f t="shared" si="2"/>
        <v>308974</v>
      </c>
      <c r="M14" s="77"/>
    </row>
    <row r="15" spans="1:12" ht="17.25" customHeight="1">
      <c r="A15" s="14" t="s">
        <v>21</v>
      </c>
      <c r="B15" s="13">
        <v>2266</v>
      </c>
      <c r="C15" s="13">
        <v>3383</v>
      </c>
      <c r="D15" s="13">
        <v>2080</v>
      </c>
      <c r="E15" s="13">
        <v>1931</v>
      </c>
      <c r="F15" s="13">
        <v>1349</v>
      </c>
      <c r="G15" s="13">
        <v>3833</v>
      </c>
      <c r="H15" s="13">
        <v>3195</v>
      </c>
      <c r="I15" s="13">
        <v>313</v>
      </c>
      <c r="J15" s="13">
        <v>993</v>
      </c>
      <c r="K15" s="13">
        <v>909</v>
      </c>
      <c r="L15" s="11">
        <f t="shared" si="2"/>
        <v>20252</v>
      </c>
    </row>
    <row r="16" spans="1:12" ht="17.25" customHeight="1">
      <c r="A16" s="15" t="s">
        <v>34</v>
      </c>
      <c r="B16" s="13">
        <f>B17+B18+B19</f>
        <v>4040</v>
      </c>
      <c r="C16" s="13">
        <f aca="true" t="shared" si="5" ref="C16:K16">C17+C18+C19</f>
        <v>5633</v>
      </c>
      <c r="D16" s="13">
        <f t="shared" si="5"/>
        <v>5078</v>
      </c>
      <c r="E16" s="13">
        <f t="shared" si="5"/>
        <v>3177</v>
      </c>
      <c r="F16" s="13">
        <f t="shared" si="5"/>
        <v>3871</v>
      </c>
      <c r="G16" s="13">
        <f t="shared" si="5"/>
        <v>10312</v>
      </c>
      <c r="H16" s="13">
        <f t="shared" si="5"/>
        <v>3187</v>
      </c>
      <c r="I16" s="13">
        <f t="shared" si="5"/>
        <v>596</v>
      </c>
      <c r="J16" s="13">
        <f t="shared" si="5"/>
        <v>2410</v>
      </c>
      <c r="K16" s="13">
        <f t="shared" si="5"/>
        <v>2205</v>
      </c>
      <c r="L16" s="11">
        <f t="shared" si="2"/>
        <v>40509</v>
      </c>
    </row>
    <row r="17" spans="1:12" ht="17.25" customHeight="1">
      <c r="A17" s="14" t="s">
        <v>35</v>
      </c>
      <c r="B17" s="13">
        <v>4038</v>
      </c>
      <c r="C17" s="13">
        <v>5604</v>
      </c>
      <c r="D17" s="13">
        <v>5068</v>
      </c>
      <c r="E17" s="13">
        <v>3174</v>
      </c>
      <c r="F17" s="13">
        <v>3861</v>
      </c>
      <c r="G17" s="13">
        <v>10287</v>
      </c>
      <c r="H17" s="13">
        <v>3183</v>
      </c>
      <c r="I17" s="13">
        <v>595</v>
      </c>
      <c r="J17" s="13">
        <v>2408</v>
      </c>
      <c r="K17" s="13">
        <v>2197</v>
      </c>
      <c r="L17" s="11">
        <f t="shared" si="2"/>
        <v>40415</v>
      </c>
    </row>
    <row r="18" spans="1:12" ht="17.25" customHeight="1">
      <c r="A18" s="14" t="s">
        <v>36</v>
      </c>
      <c r="B18" s="13">
        <v>2</v>
      </c>
      <c r="C18" s="13">
        <v>10</v>
      </c>
      <c r="D18" s="13">
        <v>9</v>
      </c>
      <c r="E18" s="13">
        <v>1</v>
      </c>
      <c r="F18" s="13">
        <v>9</v>
      </c>
      <c r="G18" s="13">
        <v>14</v>
      </c>
      <c r="H18" s="13">
        <v>4</v>
      </c>
      <c r="I18" s="13">
        <v>0</v>
      </c>
      <c r="J18" s="13">
        <v>0</v>
      </c>
      <c r="K18" s="13">
        <v>6</v>
      </c>
      <c r="L18" s="11">
        <f t="shared" si="2"/>
        <v>55</v>
      </c>
    </row>
    <row r="19" spans="1:12" ht="17.25" customHeight="1">
      <c r="A19" s="14" t="s">
        <v>37</v>
      </c>
      <c r="B19" s="13">
        <v>0</v>
      </c>
      <c r="C19" s="13">
        <v>19</v>
      </c>
      <c r="D19" s="13">
        <v>1</v>
      </c>
      <c r="E19" s="13">
        <v>2</v>
      </c>
      <c r="F19" s="13">
        <v>1</v>
      </c>
      <c r="G19" s="13">
        <v>11</v>
      </c>
      <c r="H19" s="13">
        <v>0</v>
      </c>
      <c r="I19" s="13">
        <v>1</v>
      </c>
      <c r="J19" s="13">
        <v>2</v>
      </c>
      <c r="K19" s="13">
        <v>2</v>
      </c>
      <c r="L19" s="11">
        <f t="shared" si="2"/>
        <v>39</v>
      </c>
    </row>
    <row r="20" spans="1:12" ht="17.25" customHeight="1">
      <c r="A20" s="16" t="s">
        <v>22</v>
      </c>
      <c r="B20" s="11">
        <f>+B21+B22+B23</f>
        <v>46230</v>
      </c>
      <c r="C20" s="11">
        <f aca="true" t="shared" si="6" ref="C20:K20">+C21+C22+C23</f>
        <v>56304</v>
      </c>
      <c r="D20" s="11">
        <f t="shared" si="6"/>
        <v>62249</v>
      </c>
      <c r="E20" s="11">
        <f t="shared" si="6"/>
        <v>31705</v>
      </c>
      <c r="F20" s="11">
        <f t="shared" si="6"/>
        <v>48203</v>
      </c>
      <c r="G20" s="11">
        <f t="shared" si="6"/>
        <v>134028</v>
      </c>
      <c r="H20" s="11">
        <f t="shared" si="6"/>
        <v>35739</v>
      </c>
      <c r="I20" s="11">
        <f t="shared" si="6"/>
        <v>7110</v>
      </c>
      <c r="J20" s="11">
        <f t="shared" si="6"/>
        <v>26603</v>
      </c>
      <c r="K20" s="11">
        <f t="shared" si="6"/>
        <v>23120</v>
      </c>
      <c r="L20" s="11">
        <f t="shared" si="2"/>
        <v>471291</v>
      </c>
    </row>
    <row r="21" spans="1:13" s="67" customFormat="1" ht="17.25" customHeight="1">
      <c r="A21" s="60" t="s">
        <v>23</v>
      </c>
      <c r="B21" s="75">
        <v>24711</v>
      </c>
      <c r="C21" s="75">
        <v>32837</v>
      </c>
      <c r="D21" s="75">
        <v>36819</v>
      </c>
      <c r="E21" s="75">
        <v>18361</v>
      </c>
      <c r="F21" s="75">
        <v>25214</v>
      </c>
      <c r="G21" s="75">
        <v>62016</v>
      </c>
      <c r="H21" s="75">
        <v>18368</v>
      </c>
      <c r="I21" s="75">
        <v>4474</v>
      </c>
      <c r="J21" s="75">
        <v>15332</v>
      </c>
      <c r="K21" s="75">
        <v>11864</v>
      </c>
      <c r="L21" s="76">
        <f t="shared" si="2"/>
        <v>249996</v>
      </c>
      <c r="M21" s="77"/>
    </row>
    <row r="22" spans="1:13" s="67" customFormat="1" ht="17.25" customHeight="1">
      <c r="A22" s="60" t="s">
        <v>24</v>
      </c>
      <c r="B22" s="75">
        <v>20534</v>
      </c>
      <c r="C22" s="75">
        <v>22221</v>
      </c>
      <c r="D22" s="75">
        <v>24419</v>
      </c>
      <c r="E22" s="75">
        <v>12689</v>
      </c>
      <c r="F22" s="75">
        <v>22313</v>
      </c>
      <c r="G22" s="75">
        <v>69929</v>
      </c>
      <c r="H22" s="75">
        <v>16492</v>
      </c>
      <c r="I22" s="75">
        <v>2506</v>
      </c>
      <c r="J22" s="75">
        <v>10842</v>
      </c>
      <c r="K22" s="75">
        <v>10870</v>
      </c>
      <c r="L22" s="76">
        <f t="shared" si="2"/>
        <v>212815</v>
      </c>
      <c r="M22" s="77"/>
    </row>
    <row r="23" spans="1:12" ht="17.25" customHeight="1">
      <c r="A23" s="12" t="s">
        <v>25</v>
      </c>
      <c r="B23" s="13">
        <v>985</v>
      </c>
      <c r="C23" s="13">
        <v>1246</v>
      </c>
      <c r="D23" s="13">
        <v>1011</v>
      </c>
      <c r="E23" s="13">
        <v>655</v>
      </c>
      <c r="F23" s="13">
        <v>676</v>
      </c>
      <c r="G23" s="13">
        <v>2083</v>
      </c>
      <c r="H23" s="13">
        <v>879</v>
      </c>
      <c r="I23" s="13">
        <v>130</v>
      </c>
      <c r="J23" s="13">
        <v>429</v>
      </c>
      <c r="K23" s="13">
        <v>386</v>
      </c>
      <c r="L23" s="11">
        <f t="shared" si="2"/>
        <v>8480</v>
      </c>
    </row>
    <row r="24" spans="1:13" ht="17.25" customHeight="1">
      <c r="A24" s="16" t="s">
        <v>26</v>
      </c>
      <c r="B24" s="13">
        <f>+B25+B26</f>
        <v>37655</v>
      </c>
      <c r="C24" s="13">
        <f aca="true" t="shared" si="7" ref="C24:K24">+C25+C26</f>
        <v>52924</v>
      </c>
      <c r="D24" s="13">
        <f t="shared" si="7"/>
        <v>55737</v>
      </c>
      <c r="E24" s="13">
        <f t="shared" si="7"/>
        <v>30692</v>
      </c>
      <c r="F24" s="13">
        <f t="shared" si="7"/>
        <v>27421</v>
      </c>
      <c r="G24" s="13">
        <f t="shared" si="7"/>
        <v>59984</v>
      </c>
      <c r="H24" s="13">
        <f t="shared" si="7"/>
        <v>24854</v>
      </c>
      <c r="I24" s="13">
        <f t="shared" si="7"/>
        <v>7151</v>
      </c>
      <c r="J24" s="13">
        <f t="shared" si="7"/>
        <v>26913</v>
      </c>
      <c r="K24" s="13">
        <f t="shared" si="7"/>
        <v>18077</v>
      </c>
      <c r="L24" s="11">
        <f t="shared" si="2"/>
        <v>341408</v>
      </c>
      <c r="M24" s="50"/>
    </row>
    <row r="25" spans="1:13" ht="17.25" customHeight="1">
      <c r="A25" s="12" t="s">
        <v>39</v>
      </c>
      <c r="B25" s="13">
        <v>26591</v>
      </c>
      <c r="C25" s="13">
        <v>38411</v>
      </c>
      <c r="D25" s="13">
        <v>41678</v>
      </c>
      <c r="E25" s="13">
        <v>22693</v>
      </c>
      <c r="F25" s="13">
        <v>18651</v>
      </c>
      <c r="G25" s="13">
        <v>41841</v>
      </c>
      <c r="H25" s="13">
        <v>16989</v>
      </c>
      <c r="I25" s="13">
        <v>5883</v>
      </c>
      <c r="J25" s="13">
        <v>19477</v>
      </c>
      <c r="K25" s="13">
        <v>12726</v>
      </c>
      <c r="L25" s="11">
        <f t="shared" si="2"/>
        <v>244940</v>
      </c>
      <c r="M25" s="49"/>
    </row>
    <row r="26" spans="1:13" ht="17.25" customHeight="1">
      <c r="A26" s="12" t="s">
        <v>40</v>
      </c>
      <c r="B26" s="13">
        <v>11064</v>
      </c>
      <c r="C26" s="13">
        <v>14513</v>
      </c>
      <c r="D26" s="13">
        <v>14059</v>
      </c>
      <c r="E26" s="13">
        <v>7999</v>
      </c>
      <c r="F26" s="13">
        <v>8770</v>
      </c>
      <c r="G26" s="13">
        <v>18143</v>
      </c>
      <c r="H26" s="13">
        <v>7865</v>
      </c>
      <c r="I26" s="13">
        <v>1268</v>
      </c>
      <c r="J26" s="13">
        <v>7436</v>
      </c>
      <c r="K26" s="13">
        <v>5351</v>
      </c>
      <c r="L26" s="11">
        <f t="shared" si="2"/>
        <v>96468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885</v>
      </c>
      <c r="I27" s="11">
        <v>0</v>
      </c>
      <c r="J27" s="11">
        <v>0</v>
      </c>
      <c r="K27" s="11">
        <v>0</v>
      </c>
      <c r="L27" s="11">
        <f t="shared" si="2"/>
        <v>885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59</v>
      </c>
      <c r="L29" s="11">
        <f t="shared" si="2"/>
        <v>59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32153.04</v>
      </c>
      <c r="I37" s="19">
        <v>0</v>
      </c>
      <c r="J37" s="19">
        <v>0</v>
      </c>
      <c r="K37" s="19">
        <v>0</v>
      </c>
      <c r="L37" s="23">
        <f>SUM(B37:K37)</f>
        <v>32153.04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535925.15</v>
      </c>
      <c r="C49" s="22">
        <f aca="true" t="shared" si="11" ref="C49:H49">+C50+C62</f>
        <v>817353.85</v>
      </c>
      <c r="D49" s="22">
        <f t="shared" si="11"/>
        <v>890092.77</v>
      </c>
      <c r="E49" s="22">
        <f t="shared" si="11"/>
        <v>460584.61000000004</v>
      </c>
      <c r="F49" s="22">
        <f t="shared" si="11"/>
        <v>487483.34</v>
      </c>
      <c r="G49" s="22">
        <f t="shared" si="11"/>
        <v>1083870.7900000003</v>
      </c>
      <c r="H49" s="22">
        <f t="shared" si="11"/>
        <v>494609.12</v>
      </c>
      <c r="I49" s="22">
        <f>+I50+I62</f>
        <v>132674.71</v>
      </c>
      <c r="J49" s="22">
        <f>+J50+J62</f>
        <v>354719.88</v>
      </c>
      <c r="K49" s="22">
        <f>+K50+K62</f>
        <v>266461.06</v>
      </c>
      <c r="L49" s="22">
        <f aca="true" t="shared" si="12" ref="L49:L62">SUM(B49:K49)</f>
        <v>5523775.279999999</v>
      </c>
    </row>
    <row r="50" spans="1:12" ht="17.25" customHeight="1">
      <c r="A50" s="16" t="s">
        <v>60</v>
      </c>
      <c r="B50" s="23">
        <f>SUM(B51:B61)</f>
        <v>518975.75</v>
      </c>
      <c r="C50" s="23">
        <f aca="true" t="shared" si="13" ref="C50:K50">SUM(C51:C61)</f>
        <v>793818.39</v>
      </c>
      <c r="D50" s="23">
        <f t="shared" si="13"/>
        <v>866171.5700000001</v>
      </c>
      <c r="E50" s="23">
        <f t="shared" si="13"/>
        <v>437144.09</v>
      </c>
      <c r="F50" s="23">
        <f t="shared" si="13"/>
        <v>473089.2</v>
      </c>
      <c r="G50" s="23">
        <f t="shared" si="13"/>
        <v>1060367.1900000002</v>
      </c>
      <c r="H50" s="23">
        <f t="shared" si="13"/>
        <v>477851.66</v>
      </c>
      <c r="I50" s="23">
        <f t="shared" si="13"/>
        <v>132674.71</v>
      </c>
      <c r="J50" s="23">
        <f t="shared" si="13"/>
        <v>340740.88</v>
      </c>
      <c r="K50" s="23">
        <f t="shared" si="13"/>
        <v>266461.06</v>
      </c>
      <c r="L50" s="23">
        <f t="shared" si="12"/>
        <v>5367294.5</v>
      </c>
    </row>
    <row r="51" spans="1:12" ht="17.25" customHeight="1">
      <c r="A51" s="34" t="s">
        <v>61</v>
      </c>
      <c r="B51" s="23">
        <f aca="true" t="shared" si="14" ref="B51:H51">ROUND(B32*B7,2)</f>
        <v>514884.07</v>
      </c>
      <c r="C51" s="23">
        <f t="shared" si="14"/>
        <v>788044.67</v>
      </c>
      <c r="D51" s="23">
        <f t="shared" si="14"/>
        <v>859785.81</v>
      </c>
      <c r="E51" s="23">
        <f t="shared" si="14"/>
        <v>433698.69</v>
      </c>
      <c r="F51" s="23">
        <f t="shared" si="14"/>
        <v>469712.28</v>
      </c>
      <c r="G51" s="23">
        <f t="shared" si="14"/>
        <v>1052937.11</v>
      </c>
      <c r="H51" s="23">
        <f t="shared" si="14"/>
        <v>441983.58</v>
      </c>
      <c r="I51" s="23">
        <f>ROUND(I32*I7,2)</f>
        <v>131608.99</v>
      </c>
      <c r="J51" s="23">
        <f>ROUND(J32*J7,2)</f>
        <v>338523.84</v>
      </c>
      <c r="K51" s="23">
        <f>ROUND(K32*K7,2)</f>
        <v>260634.33</v>
      </c>
      <c r="L51" s="23">
        <f t="shared" si="12"/>
        <v>5291813.37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32153.04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32153.04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3922.13</v>
      </c>
      <c r="L59" s="23">
        <f t="shared" si="12"/>
        <v>3922.13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16949.4</v>
      </c>
      <c r="C62" s="36">
        <v>23535.46</v>
      </c>
      <c r="D62" s="36">
        <v>23921.2</v>
      </c>
      <c r="E62" s="36">
        <v>23440.52</v>
      </c>
      <c r="F62" s="36">
        <v>14394.14</v>
      </c>
      <c r="G62" s="36">
        <v>23503.6</v>
      </c>
      <c r="H62" s="36">
        <v>16757.46</v>
      </c>
      <c r="I62" s="19">
        <v>0</v>
      </c>
      <c r="J62" s="36">
        <v>13979</v>
      </c>
      <c r="K62" s="19">
        <v>0</v>
      </c>
      <c r="L62" s="36">
        <f t="shared" si="12"/>
        <v>156480.78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-59396</v>
      </c>
      <c r="C66" s="35">
        <f t="shared" si="15"/>
        <v>-93673.28</v>
      </c>
      <c r="D66" s="35">
        <f t="shared" si="15"/>
        <v>-78699.43</v>
      </c>
      <c r="E66" s="35">
        <f t="shared" si="15"/>
        <v>-48612</v>
      </c>
      <c r="F66" s="35">
        <f t="shared" si="15"/>
        <v>-36172</v>
      </c>
      <c r="G66" s="35">
        <f t="shared" si="15"/>
        <v>-88112</v>
      </c>
      <c r="H66" s="35">
        <f t="shared" si="15"/>
        <v>-62680</v>
      </c>
      <c r="I66" s="35">
        <f t="shared" si="15"/>
        <v>-80118.72</v>
      </c>
      <c r="J66" s="35">
        <f t="shared" si="15"/>
        <v>-35576</v>
      </c>
      <c r="K66" s="35">
        <f t="shared" si="15"/>
        <v>-26633.43</v>
      </c>
      <c r="L66" s="35">
        <f aca="true" t="shared" si="16" ref="L66:L116">SUM(B66:K66)</f>
        <v>-609672.86</v>
      </c>
    </row>
    <row r="67" spans="1:12" ht="18.75" customHeight="1">
      <c r="A67" s="16" t="s">
        <v>73</v>
      </c>
      <c r="B67" s="35">
        <f aca="true" t="shared" si="17" ref="B67:K67">B68+B69+B70+B71+B72+B73</f>
        <v>-59396</v>
      </c>
      <c r="C67" s="35">
        <f t="shared" si="17"/>
        <v>-90452</v>
      </c>
      <c r="D67" s="35">
        <f t="shared" si="17"/>
        <v>-77596</v>
      </c>
      <c r="E67" s="35">
        <f t="shared" si="17"/>
        <v>-48612</v>
      </c>
      <c r="F67" s="35">
        <f t="shared" si="17"/>
        <v>-36172</v>
      </c>
      <c r="G67" s="35">
        <f t="shared" si="17"/>
        <v>-85612</v>
      </c>
      <c r="H67" s="35">
        <f t="shared" si="17"/>
        <v>-62680</v>
      </c>
      <c r="I67" s="35">
        <f t="shared" si="17"/>
        <v>-10152</v>
      </c>
      <c r="J67" s="35">
        <f t="shared" si="17"/>
        <v>-35576</v>
      </c>
      <c r="K67" s="35">
        <f t="shared" si="17"/>
        <v>-26240</v>
      </c>
      <c r="L67" s="35">
        <f t="shared" si="16"/>
        <v>-532488</v>
      </c>
    </row>
    <row r="68" spans="1:13" s="67" customFormat="1" ht="18.75" customHeight="1">
      <c r="A68" s="60" t="s">
        <v>144</v>
      </c>
      <c r="B68" s="63">
        <f>-ROUND(B9*$D$3,2)</f>
        <v>-59396</v>
      </c>
      <c r="C68" s="63">
        <f aca="true" t="shared" si="18" ref="C68:J68">-ROUND(C9*$D$3,2)</f>
        <v>-90452</v>
      </c>
      <c r="D68" s="63">
        <f t="shared" si="18"/>
        <v>-77596</v>
      </c>
      <c r="E68" s="63">
        <f t="shared" si="18"/>
        <v>-48612</v>
      </c>
      <c r="F68" s="63">
        <f t="shared" si="18"/>
        <v>-36172</v>
      </c>
      <c r="G68" s="63">
        <f t="shared" si="18"/>
        <v>-85612</v>
      </c>
      <c r="H68" s="63">
        <f t="shared" si="18"/>
        <v>-62680</v>
      </c>
      <c r="I68" s="63">
        <f t="shared" si="18"/>
        <v>-10152</v>
      </c>
      <c r="J68" s="63">
        <f t="shared" si="18"/>
        <v>-35576</v>
      </c>
      <c r="K68" s="63">
        <f>-ROUND((K9+K29)*$D$3,2)</f>
        <v>-26240</v>
      </c>
      <c r="L68" s="63">
        <f t="shared" si="16"/>
        <v>-532488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-3221.28</v>
      </c>
      <c r="D74" s="35">
        <f t="shared" si="19"/>
        <v>-1103.43</v>
      </c>
      <c r="E74" s="19">
        <v>0</v>
      </c>
      <c r="F74" s="19">
        <v>0</v>
      </c>
      <c r="G74" s="35">
        <f t="shared" si="19"/>
        <v>-2500</v>
      </c>
      <c r="H74" s="19">
        <v>0</v>
      </c>
      <c r="I74" s="35">
        <f t="shared" si="19"/>
        <v>-69966.72</v>
      </c>
      <c r="J74" s="19">
        <v>0</v>
      </c>
      <c r="K74" s="63">
        <f t="shared" si="19"/>
        <v>-393.43</v>
      </c>
      <c r="L74" s="63">
        <f t="shared" si="16"/>
        <v>-77184.86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-1103.43</v>
      </c>
      <c r="E77" s="19">
        <v>0</v>
      </c>
      <c r="F77" s="19">
        <v>0</v>
      </c>
      <c r="G77" s="19">
        <v>0</v>
      </c>
      <c r="H77" s="19">
        <v>0</v>
      </c>
      <c r="I77" s="44">
        <v>-2571.74</v>
      </c>
      <c r="J77" s="19">
        <v>0</v>
      </c>
      <c r="K77" s="44">
        <v>-393.43</v>
      </c>
      <c r="L77" s="63">
        <f t="shared" si="16"/>
        <v>-4068.6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63">
        <v>-3201.25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63">
        <f t="shared" si="16"/>
        <v>-3201.25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63">
        <v>-500</v>
      </c>
      <c r="H109" s="57">
        <v>0</v>
      </c>
      <c r="I109" s="19">
        <v>0</v>
      </c>
      <c r="J109" s="57">
        <v>0</v>
      </c>
      <c r="K109" s="57">
        <v>0</v>
      </c>
      <c r="L109" s="63">
        <f t="shared" si="16"/>
        <v>-500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476529.15</v>
      </c>
      <c r="C114" s="24">
        <f t="shared" si="20"/>
        <v>723680.57</v>
      </c>
      <c r="D114" s="24">
        <f t="shared" si="20"/>
        <v>811393.34</v>
      </c>
      <c r="E114" s="24">
        <f t="shared" si="20"/>
        <v>411972.61000000004</v>
      </c>
      <c r="F114" s="24">
        <f t="shared" si="20"/>
        <v>451311.34</v>
      </c>
      <c r="G114" s="24">
        <f t="shared" si="20"/>
        <v>995758.7900000002</v>
      </c>
      <c r="H114" s="24">
        <f t="shared" si="20"/>
        <v>431929.12</v>
      </c>
      <c r="I114" s="24">
        <f>+I115+I116</f>
        <v>52555.98999999999</v>
      </c>
      <c r="J114" s="24">
        <f>+J115+J116</f>
        <v>319143.88</v>
      </c>
      <c r="K114" s="24">
        <f>+K115+K116</f>
        <v>239827.63</v>
      </c>
      <c r="L114" s="45">
        <f t="shared" si="16"/>
        <v>4914102.42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459579.75</v>
      </c>
      <c r="C115" s="24">
        <f t="shared" si="21"/>
        <v>700145.11</v>
      </c>
      <c r="D115" s="24">
        <f t="shared" si="21"/>
        <v>787472.14</v>
      </c>
      <c r="E115" s="24">
        <f t="shared" si="21"/>
        <v>388532.09</v>
      </c>
      <c r="F115" s="24">
        <f t="shared" si="21"/>
        <v>436917.2</v>
      </c>
      <c r="G115" s="24">
        <f t="shared" si="21"/>
        <v>972255.1900000002</v>
      </c>
      <c r="H115" s="24">
        <f t="shared" si="21"/>
        <v>415171.66</v>
      </c>
      <c r="I115" s="24">
        <f t="shared" si="21"/>
        <v>52555.98999999999</v>
      </c>
      <c r="J115" s="24">
        <f t="shared" si="21"/>
        <v>305164.88</v>
      </c>
      <c r="K115" s="24">
        <f t="shared" si="21"/>
        <v>239827.63</v>
      </c>
      <c r="L115" s="45">
        <f t="shared" si="16"/>
        <v>4757621.640000001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16949.4</v>
      </c>
      <c r="C116" s="24">
        <f t="shared" si="22"/>
        <v>23535.46</v>
      </c>
      <c r="D116" s="24">
        <f t="shared" si="22"/>
        <v>23921.2</v>
      </c>
      <c r="E116" s="24">
        <f t="shared" si="22"/>
        <v>23440.52</v>
      </c>
      <c r="F116" s="24">
        <f t="shared" si="22"/>
        <v>14394.14</v>
      </c>
      <c r="G116" s="24">
        <f t="shared" si="22"/>
        <v>23503.6</v>
      </c>
      <c r="H116" s="24">
        <f t="shared" si="22"/>
        <v>16757.46</v>
      </c>
      <c r="I116" s="19">
        <f t="shared" si="22"/>
        <v>0</v>
      </c>
      <c r="J116" s="24">
        <f t="shared" si="22"/>
        <v>13979</v>
      </c>
      <c r="K116" s="24">
        <f t="shared" si="22"/>
        <v>0</v>
      </c>
      <c r="L116" s="45">
        <f t="shared" si="16"/>
        <v>156480.78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4914102.43</v>
      </c>
      <c r="M122" s="51"/>
    </row>
    <row r="123" spans="1:12" ht="18.75" customHeight="1">
      <c r="A123" s="26" t="s">
        <v>123</v>
      </c>
      <c r="B123" s="27">
        <v>56232.6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56232.6</v>
      </c>
    </row>
    <row r="124" spans="1:12" ht="18.75" customHeight="1">
      <c r="A124" s="26" t="s">
        <v>124</v>
      </c>
      <c r="B124" s="27">
        <v>420296.55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420296.55</v>
      </c>
    </row>
    <row r="125" spans="1:12" ht="18.75" customHeight="1">
      <c r="A125" s="26" t="s">
        <v>125</v>
      </c>
      <c r="B125" s="38">
        <v>0</v>
      </c>
      <c r="C125" s="27">
        <v>723680.58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723680.58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756270.29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756270.29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55123.05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55123.05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407852.88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407852.88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4119.73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4119.73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131523.58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131523.58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41689.96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41689.96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278097.8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278097.8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280599.54</v>
      </c>
      <c r="H134" s="38">
        <v>0</v>
      </c>
      <c r="I134" s="38">
        <v>0</v>
      </c>
      <c r="J134" s="38">
        <v>0</v>
      </c>
      <c r="K134" s="38"/>
      <c r="L134" s="39">
        <f t="shared" si="23"/>
        <v>280599.54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30094.59</v>
      </c>
      <c r="H135" s="38">
        <v>0</v>
      </c>
      <c r="I135" s="38">
        <v>0</v>
      </c>
      <c r="J135" s="38">
        <v>0</v>
      </c>
      <c r="K135" s="38"/>
      <c r="L135" s="39">
        <f t="shared" si="23"/>
        <v>30094.59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135099.53</v>
      </c>
      <c r="H136" s="38">
        <v>0</v>
      </c>
      <c r="I136" s="38">
        <v>0</v>
      </c>
      <c r="J136" s="38">
        <v>0</v>
      </c>
      <c r="K136" s="38"/>
      <c r="L136" s="39">
        <f t="shared" si="23"/>
        <v>135099.53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140062.34</v>
      </c>
      <c r="H137" s="38">
        <v>0</v>
      </c>
      <c r="I137" s="38">
        <v>0</v>
      </c>
      <c r="J137" s="38">
        <v>0</v>
      </c>
      <c r="K137" s="38"/>
      <c r="L137" s="39">
        <f t="shared" si="23"/>
        <v>140062.34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409902.79</v>
      </c>
      <c r="H138" s="38">
        <v>0</v>
      </c>
      <c r="I138" s="38">
        <v>0</v>
      </c>
      <c r="J138" s="38">
        <v>0</v>
      </c>
      <c r="K138" s="38"/>
      <c r="L138" s="39">
        <f t="shared" si="23"/>
        <v>409902.79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147305.38</v>
      </c>
      <c r="I139" s="38">
        <v>0</v>
      </c>
      <c r="J139" s="38">
        <v>0</v>
      </c>
      <c r="K139" s="38"/>
      <c r="L139" s="39">
        <f t="shared" si="23"/>
        <v>147305.38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284623.74</v>
      </c>
      <c r="I140" s="38">
        <v>0</v>
      </c>
      <c r="J140" s="38">
        <v>0</v>
      </c>
      <c r="K140" s="38"/>
      <c r="L140" s="39">
        <f t="shared" si="23"/>
        <v>284623.74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52555.99</v>
      </c>
      <c r="J141" s="38">
        <v>0</v>
      </c>
      <c r="K141" s="38"/>
      <c r="L141" s="39">
        <f t="shared" si="23"/>
        <v>52555.99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319143.88</v>
      </c>
      <c r="K142" s="38"/>
      <c r="L142" s="39">
        <f t="shared" si="23"/>
        <v>319143.88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239827.63</v>
      </c>
      <c r="L143" s="42">
        <f t="shared" si="23"/>
        <v>239827.63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319143.88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2018-10-04T18:29:25Z</dcterms:modified>
  <cp:category/>
  <cp:version/>
  <cp:contentType/>
  <cp:contentStatus/>
</cp:coreProperties>
</file>