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<sst xmlns="http://schemas.openxmlformats.org/spreadsheetml/2006/main" count="147" uniqueCount="147">
  <si>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</si>
  <si>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</si>
  <si>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</si>
  <si>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</si>
  <si>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</si>
  <si>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</si>
  <si>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</si>
  <si>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</si>
  <si>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</si>
  <si>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</si>
  <si>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</si>
  <si>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</si>
  <si>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</si>
  <si>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</si>
  <si>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</si>
  <si>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</si>
  <si>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</si>
  <si>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</si>
  <si>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</si>
  <si>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</si>
  <si>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</si>
  <si>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</si>
  <si>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</si>
  <si>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</si>
  <si>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</si>
  <si>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</si>
  <si>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</si>
  <si>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</si>
  <si>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</si>
  <si>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</si>
  <si>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</si>
  <si>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</si>
  <si>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</si>
  <si>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</si>
  <si>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</si>
  <si>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</si>
  <si>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</si>
  <si>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</si>
  <si>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</si>
  <si>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</si>
  <si>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</si>
  <si>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</si>
  <si>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</si>
  <si>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</si>
  <si>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</si>
  <si>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</si>
  <si>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</si>
  <si>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</si>
  <si>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</si>
  <si>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</si>
  <si>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</si>
  <si>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</si>
  <si>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</si>
  <si>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</si>
  <si>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</si>
  <si>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</si>
  <si>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</si>
  <si>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</si>
  <si>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</si>
  <si>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</si>
  <si>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</si>
  <si>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</si>
  <si>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</si>
  <si>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</si>
  <si>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</si>
  <si>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</si>
  <si>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</si>
  <si>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</si>
  <si>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</si>
  <si>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</si>
  <si>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</si>
  <si>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</si>
  <si>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</si>
  <si>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</si>
  <si>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</si>
  <si>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</si>
  <si>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</si>
  <si>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</si>
  <si>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</si>
  <si>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</si>
  <si>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</si>
  <si>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</si>
  <si>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</si>
  <si>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</si>
  <si>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</si>
  <si>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</si>
  <si>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</si>
  <si>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</si>
  <si>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</si>
  <si>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</si>
  <si>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</si>
  <si>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</si>
  <si>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</si>
  <si>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</si>
  <si>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</si>
  <si>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</si>
  <si>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</si>
  <si>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</si>
  <si>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</si>
  <si>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</si>
  <si>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</si>
  <si>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</si>
  <si>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</si>
  <si>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</si>
  <si>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</si>
  <si>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</si>
  <si>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</si>
  <si>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</si>
  <si>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</si>
  <si>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</si>
  <si>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</si>
  <si>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</si>
  <si>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</si>
  <si>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</si>
  <si>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</si>
  <si>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</si>
  <si>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</si>
  <si>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</si>
  <si>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</si>
  <si>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</si>
  <si>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</si>
  <si>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</si>
  <si>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</si>
  <si>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</si>
  <si>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</si>
  <si>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</si>
  <si>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</si>
  <si>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</si>
  <si>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</si>
  <si>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</si>
  <si>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</si>
  <si>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</si>
  <si>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</si>
  <si>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</si>
  <si>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</si>
  <si>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</si>
  <si>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</si>
  <si>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</si>
  <si>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</si>
  <si>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</si>
  <si>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</si>
  <si>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</si>
  <si>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</si>
  <si>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</si>
  <si>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</si>
  <si>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</si>
  <si>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29/09/18 - VENCIMENTO 05/10/18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</si>
</sst>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327439</v>
      </c>
      <c r="C7" s="9">
        <f t="shared" si="0"/>
        <v>437099</v>
      </c>
      <c r="D7" s="9">
        <f t="shared" si="0"/>
        <v>464384</v>
      </c>
      <c r="E7" s="9">
        <f t="shared" si="0"/>
        <v>265091</v>
      </c>
      <c r="F7" s="9">
        <f t="shared" si="0"/>
        <v>259074</v>
      </c>
      <c r="G7" s="9">
        <f t="shared" si="0"/>
        <v>647329</v>
      </c>
      <c r="H7" s="9">
        <f t="shared" si="0"/>
        <v>264172</v>
      </c>
      <c r="I7" s="9">
        <f t="shared" si="0"/>
        <v>63285</v>
      </c>
      <c r="J7" s="9">
        <f t="shared" si="0"/>
        <v>193158</v>
      </c>
      <c r="K7" s="9">
        <f t="shared" si="0"/>
        <v>146547</v>
      </c>
      <c r="L7" s="9">
        <f t="shared" si="0"/>
        <v>3067578</v>
      </c>
      <c r="M7" s="49"/>
    </row>
    <row r="8" spans="1:12" ht="17.25" customHeight="1">
      <c r="A8" s="10" t="s">
        <v>38</v>
      </c>
      <c r="B8" s="11">
        <f>B9+B12+B16</f>
        <v>162251</v>
      </c>
      <c r="C8" s="11">
        <f aca="true" t="shared" si="1" ref="C8:K8">C9+C12+C16</f>
        <v>227446</v>
      </c>
      <c r="D8" s="11">
        <f t="shared" si="1"/>
        <v>225129</v>
      </c>
      <c r="E8" s="11">
        <f t="shared" si="1"/>
        <v>137752</v>
      </c>
      <c r="F8" s="11">
        <f t="shared" si="1"/>
        <v>121194</v>
      </c>
      <c r="G8" s="11">
        <f t="shared" si="1"/>
        <v>316396</v>
      </c>
      <c r="H8" s="11">
        <f t="shared" si="1"/>
        <v>146804</v>
      </c>
      <c r="I8" s="11">
        <f t="shared" si="1"/>
        <v>29279</v>
      </c>
      <c r="J8" s="11">
        <f t="shared" si="1"/>
        <v>93659</v>
      </c>
      <c r="K8" s="11">
        <f t="shared" si="1"/>
        <v>74991</v>
      </c>
      <c r="L8" s="11">
        <f aca="true" t="shared" si="2" ref="L8:L29">SUM(B8:K8)</f>
        <v>1534901</v>
      </c>
    </row>
    <row r="9" spans="1:12" ht="17.25" customHeight="1">
      <c r="A9" s="15" t="s">
        <v>16</v>
      </c>
      <c r="B9" s="13">
        <f>+B10+B11</f>
        <v>26372</v>
      </c>
      <c r="C9" s="13">
        <f aca="true" t="shared" si="3" ref="C9:K9">+C10+C11</f>
        <v>40632</v>
      </c>
      <c r="D9" s="13">
        <f t="shared" si="3"/>
        <v>35825</v>
      </c>
      <c r="E9" s="13">
        <f t="shared" si="3"/>
        <v>22785</v>
      </c>
      <c r="F9" s="13">
        <f t="shared" si="3"/>
        <v>14977</v>
      </c>
      <c r="G9" s="13">
        <f t="shared" si="3"/>
        <v>31779</v>
      </c>
      <c r="H9" s="13">
        <f t="shared" si="3"/>
        <v>27480</v>
      </c>
      <c r="I9" s="13">
        <f t="shared" si="3"/>
        <v>5690</v>
      </c>
      <c r="J9" s="13">
        <f t="shared" si="3"/>
        <v>13745</v>
      </c>
      <c r="K9" s="13">
        <f t="shared" si="3"/>
        <v>10388</v>
      </c>
      <c r="L9" s="11">
        <f t="shared" si="2"/>
        <v>229673</v>
      </c>
    </row>
    <row r="10" spans="1:12" ht="17.25" customHeight="1">
      <c r="A10" s="29" t="s">
        <v>17</v>
      </c>
      <c r="B10" s="13">
        <v>26372</v>
      </c>
      <c r="C10" s="13">
        <v>40632</v>
      </c>
      <c r="D10" s="13">
        <v>35825</v>
      </c>
      <c r="E10" s="13">
        <v>22785</v>
      </c>
      <c r="F10" s="13">
        <v>14977</v>
      </c>
      <c r="G10" s="13">
        <v>31779</v>
      </c>
      <c r="H10" s="13">
        <v>27480</v>
      </c>
      <c r="I10" s="13">
        <v>5690</v>
      </c>
      <c r="J10" s="13">
        <v>13745</v>
      </c>
      <c r="K10" s="13">
        <v>10388</v>
      </c>
      <c r="L10" s="11">
        <f t="shared" si="2"/>
        <v>229673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128219</v>
      </c>
      <c r="C12" s="17">
        <f t="shared" si="4"/>
        <v>175932</v>
      </c>
      <c r="D12" s="17">
        <f t="shared" si="4"/>
        <v>179086</v>
      </c>
      <c r="E12" s="17">
        <f t="shared" si="4"/>
        <v>108604</v>
      </c>
      <c r="F12" s="17">
        <f t="shared" si="4"/>
        <v>98702</v>
      </c>
      <c r="G12" s="17">
        <f t="shared" si="4"/>
        <v>266113</v>
      </c>
      <c r="H12" s="17">
        <f t="shared" si="4"/>
        <v>112902</v>
      </c>
      <c r="I12" s="17">
        <f t="shared" si="4"/>
        <v>22077</v>
      </c>
      <c r="J12" s="17">
        <f t="shared" si="4"/>
        <v>75454</v>
      </c>
      <c r="K12" s="17">
        <f t="shared" si="4"/>
        <v>60799</v>
      </c>
      <c r="L12" s="11">
        <f t="shared" si="2"/>
        <v>1227888</v>
      </c>
    </row>
    <row r="13" spans="1:14" s="67" customFormat="1" ht="17.25" customHeight="1">
      <c r="A13" s="74" t="s">
        <v>19</v>
      </c>
      <c r="B13" s="75">
        <v>62314</v>
      </c>
      <c r="C13" s="75">
        <v>91955</v>
      </c>
      <c r="D13" s="75">
        <v>94887</v>
      </c>
      <c r="E13" s="75">
        <v>55248</v>
      </c>
      <c r="F13" s="75">
        <v>49282</v>
      </c>
      <c r="G13" s="75">
        <v>121249</v>
      </c>
      <c r="H13" s="75">
        <v>51263</v>
      </c>
      <c r="I13" s="75">
        <v>12192</v>
      </c>
      <c r="J13" s="75">
        <v>39760</v>
      </c>
      <c r="K13" s="75">
        <v>28683</v>
      </c>
      <c r="L13" s="76">
        <f t="shared" si="2"/>
        <v>606833</v>
      </c>
      <c r="M13" s="77"/>
      <c r="N13" s="78"/>
    </row>
    <row r="14" spans="1:13" s="67" customFormat="1" ht="17.25" customHeight="1">
      <c r="A14" s="74" t="s">
        <v>20</v>
      </c>
      <c r="B14" s="75">
        <v>60463</v>
      </c>
      <c r="C14" s="75">
        <v>75709</v>
      </c>
      <c r="D14" s="75">
        <v>78168</v>
      </c>
      <c r="E14" s="75">
        <v>48550</v>
      </c>
      <c r="F14" s="75">
        <v>46128</v>
      </c>
      <c r="G14" s="75">
        <v>136650</v>
      </c>
      <c r="H14" s="75">
        <v>54256</v>
      </c>
      <c r="I14" s="75">
        <v>8773</v>
      </c>
      <c r="J14" s="75">
        <v>33450</v>
      </c>
      <c r="K14" s="75">
        <v>30006</v>
      </c>
      <c r="L14" s="76">
        <f t="shared" si="2"/>
        <v>572153</v>
      </c>
      <c r="M14" s="77"/>
    </row>
    <row r="15" spans="1:12" ht="17.25" customHeight="1">
      <c r="A15" s="14" t="s">
        <v>21</v>
      </c>
      <c r="B15" s="13">
        <v>5442</v>
      </c>
      <c r="C15" s="13">
        <v>8268</v>
      </c>
      <c r="D15" s="13">
        <v>6031</v>
      </c>
      <c r="E15" s="13">
        <v>4806</v>
      </c>
      <c r="F15" s="13">
        <v>3292</v>
      </c>
      <c r="G15" s="13">
        <v>8214</v>
      </c>
      <c r="H15" s="13">
        <v>7383</v>
      </c>
      <c r="I15" s="13">
        <v>1112</v>
      </c>
      <c r="J15" s="13">
        <v>2244</v>
      </c>
      <c r="K15" s="13">
        <v>2110</v>
      </c>
      <c r="L15" s="11">
        <f t="shared" si="2"/>
        <v>48902</v>
      </c>
    </row>
    <row r="16" spans="1:12" ht="17.25" customHeight="1">
      <c r="A16" s="15" t="s">
        <v>34</v>
      </c>
      <c r="B16" s="13">
        <f>B17+B18+B19</f>
        <v>7660</v>
      </c>
      <c r="C16" s="13">
        <f aca="true" t="shared" si="5" ref="C16:K16">C17+C18+C19</f>
        <v>10882</v>
      </c>
      <c r="D16" s="13">
        <f t="shared" si="5"/>
        <v>10218</v>
      </c>
      <c r="E16" s="13">
        <f t="shared" si="5"/>
        <v>6363</v>
      </c>
      <c r="F16" s="13">
        <f t="shared" si="5"/>
        <v>7515</v>
      </c>
      <c r="G16" s="13">
        <f t="shared" si="5"/>
        <v>18504</v>
      </c>
      <c r="H16" s="13">
        <f t="shared" si="5"/>
        <v>6422</v>
      </c>
      <c r="I16" s="13">
        <f t="shared" si="5"/>
        <v>1512</v>
      </c>
      <c r="J16" s="13">
        <f t="shared" si="5"/>
        <v>4460</v>
      </c>
      <c r="K16" s="13">
        <f t="shared" si="5"/>
        <v>3804</v>
      </c>
      <c r="L16" s="11">
        <f t="shared" si="2"/>
        <v>77340</v>
      </c>
    </row>
    <row r="17" spans="1:12" ht="17.25" customHeight="1">
      <c r="A17" s="14" t="s">
        <v>35</v>
      </c>
      <c r="B17" s="13">
        <v>7649</v>
      </c>
      <c r="C17" s="13">
        <v>10860</v>
      </c>
      <c r="D17" s="13">
        <v>10197</v>
      </c>
      <c r="E17" s="13">
        <v>6343</v>
      </c>
      <c r="F17" s="13">
        <v>7483</v>
      </c>
      <c r="G17" s="13">
        <v>18457</v>
      </c>
      <c r="H17" s="13">
        <v>6404</v>
      </c>
      <c r="I17" s="13">
        <v>1510</v>
      </c>
      <c r="J17" s="13">
        <v>4456</v>
      </c>
      <c r="K17" s="13">
        <v>3792</v>
      </c>
      <c r="L17" s="11">
        <f t="shared" si="2"/>
        <v>77151</v>
      </c>
    </row>
    <row r="18" spans="1:12" ht="17.25" customHeight="1">
      <c r="A18" s="14" t="s">
        <v>36</v>
      </c>
      <c r="B18" s="13">
        <v>5</v>
      </c>
      <c r="C18" s="13">
        <v>8</v>
      </c>
      <c r="D18" s="13">
        <v>14</v>
      </c>
      <c r="E18" s="13">
        <v>14</v>
      </c>
      <c r="F18" s="13">
        <v>23</v>
      </c>
      <c r="G18" s="13">
        <v>21</v>
      </c>
      <c r="H18" s="13">
        <v>14</v>
      </c>
      <c r="I18" s="13">
        <v>2</v>
      </c>
      <c r="J18" s="13">
        <v>0</v>
      </c>
      <c r="K18" s="13">
        <v>7</v>
      </c>
      <c r="L18" s="11">
        <f t="shared" si="2"/>
        <v>108</v>
      </c>
    </row>
    <row r="19" spans="1:12" ht="17.25" customHeight="1">
      <c r="A19" s="14" t="s">
        <v>37</v>
      </c>
      <c r="B19" s="13">
        <v>6</v>
      </c>
      <c r="C19" s="13">
        <v>14</v>
      </c>
      <c r="D19" s="13">
        <v>7</v>
      </c>
      <c r="E19" s="13">
        <v>6</v>
      </c>
      <c r="F19" s="13">
        <v>9</v>
      </c>
      <c r="G19" s="13">
        <v>26</v>
      </c>
      <c r="H19" s="13">
        <v>4</v>
      </c>
      <c r="I19" s="13">
        <v>0</v>
      </c>
      <c r="J19" s="13">
        <v>4</v>
      </c>
      <c r="K19" s="13">
        <v>5</v>
      </c>
      <c r="L19" s="11">
        <f t="shared" si="2"/>
        <v>81</v>
      </c>
    </row>
    <row r="20" spans="1:12" ht="17.25" customHeight="1">
      <c r="A20" s="16" t="s">
        <v>22</v>
      </c>
      <c r="B20" s="11">
        <f>+B21+B22+B23</f>
        <v>94004</v>
      </c>
      <c r="C20" s="11">
        <f aca="true" t="shared" si="6" ref="C20:K20">+C21+C22+C23</f>
        <v>109961</v>
      </c>
      <c r="D20" s="11">
        <f t="shared" si="6"/>
        <v>129123</v>
      </c>
      <c r="E20" s="11">
        <f t="shared" si="6"/>
        <v>68617</v>
      </c>
      <c r="F20" s="11">
        <f t="shared" si="6"/>
        <v>87694</v>
      </c>
      <c r="G20" s="11">
        <f t="shared" si="6"/>
        <v>229858</v>
      </c>
      <c r="H20" s="11">
        <f t="shared" si="6"/>
        <v>67603</v>
      </c>
      <c r="I20" s="11">
        <f t="shared" si="6"/>
        <v>17437</v>
      </c>
      <c r="J20" s="11">
        <f t="shared" si="6"/>
        <v>51207</v>
      </c>
      <c r="K20" s="11">
        <f t="shared" si="6"/>
        <v>40677</v>
      </c>
      <c r="L20" s="11">
        <f t="shared" si="2"/>
        <v>896181</v>
      </c>
    </row>
    <row r="21" spans="1:13" s="67" customFormat="1" ht="17.25" customHeight="1">
      <c r="A21" s="60" t="s">
        <v>23</v>
      </c>
      <c r="B21" s="75">
        <v>49833</v>
      </c>
      <c r="C21" s="75">
        <v>64547</v>
      </c>
      <c r="D21" s="75">
        <v>75504</v>
      </c>
      <c r="E21" s="75">
        <v>38745</v>
      </c>
      <c r="F21" s="75">
        <v>47744</v>
      </c>
      <c r="G21" s="75">
        <v>111170</v>
      </c>
      <c r="H21" s="75">
        <v>35331</v>
      </c>
      <c r="I21" s="75">
        <v>10747</v>
      </c>
      <c r="J21" s="75">
        <v>28963</v>
      </c>
      <c r="K21" s="75">
        <v>20869</v>
      </c>
      <c r="L21" s="76">
        <f t="shared" si="2"/>
        <v>483453</v>
      </c>
      <c r="M21" s="77"/>
    </row>
    <row r="22" spans="1:13" s="67" customFormat="1" ht="17.25" customHeight="1">
      <c r="A22" s="60" t="s">
        <v>24</v>
      </c>
      <c r="B22" s="75">
        <v>41722</v>
      </c>
      <c r="C22" s="75">
        <v>42275</v>
      </c>
      <c r="D22" s="75">
        <v>50714</v>
      </c>
      <c r="E22" s="75">
        <v>28159</v>
      </c>
      <c r="F22" s="75">
        <v>38272</v>
      </c>
      <c r="G22" s="75">
        <v>114077</v>
      </c>
      <c r="H22" s="75">
        <v>30077</v>
      </c>
      <c r="I22" s="75">
        <v>6242</v>
      </c>
      <c r="J22" s="75">
        <v>21194</v>
      </c>
      <c r="K22" s="75">
        <v>18879</v>
      </c>
      <c r="L22" s="76">
        <f t="shared" si="2"/>
        <v>391611</v>
      </c>
      <c r="M22" s="77"/>
    </row>
    <row r="23" spans="1:12" ht="17.25" customHeight="1">
      <c r="A23" s="12" t="s">
        <v>25</v>
      </c>
      <c r="B23" s="13">
        <v>2449</v>
      </c>
      <c r="C23" s="13">
        <v>3139</v>
      </c>
      <c r="D23" s="13">
        <v>2905</v>
      </c>
      <c r="E23" s="13">
        <v>1713</v>
      </c>
      <c r="F23" s="13">
        <v>1678</v>
      </c>
      <c r="G23" s="13">
        <v>4611</v>
      </c>
      <c r="H23" s="13">
        <v>2195</v>
      </c>
      <c r="I23" s="13">
        <v>448</v>
      </c>
      <c r="J23" s="13">
        <v>1050</v>
      </c>
      <c r="K23" s="13">
        <v>929</v>
      </c>
      <c r="L23" s="11">
        <f t="shared" si="2"/>
        <v>21117</v>
      </c>
    </row>
    <row r="24" spans="1:13" ht="17.25" customHeight="1">
      <c r="A24" s="16" t="s">
        <v>26</v>
      </c>
      <c r="B24" s="13">
        <f>+B25+B26</f>
        <v>71184</v>
      </c>
      <c r="C24" s="13">
        <f aca="true" t="shared" si="7" ref="C24:K24">+C25+C26</f>
        <v>99692</v>
      </c>
      <c r="D24" s="13">
        <f t="shared" si="7"/>
        <v>110132</v>
      </c>
      <c r="E24" s="13">
        <f t="shared" si="7"/>
        <v>58722</v>
      </c>
      <c r="F24" s="13">
        <f t="shared" si="7"/>
        <v>50186</v>
      </c>
      <c r="G24" s="13">
        <f t="shared" si="7"/>
        <v>101075</v>
      </c>
      <c r="H24" s="13">
        <f t="shared" si="7"/>
        <v>47546</v>
      </c>
      <c r="I24" s="13">
        <f t="shared" si="7"/>
        <v>16569</v>
      </c>
      <c r="J24" s="13">
        <f t="shared" si="7"/>
        <v>48292</v>
      </c>
      <c r="K24" s="13">
        <f t="shared" si="7"/>
        <v>30879</v>
      </c>
      <c r="L24" s="11">
        <f t="shared" si="2"/>
        <v>634277</v>
      </c>
      <c r="M24" s="50"/>
    </row>
    <row r="25" spans="1:13" ht="17.25" customHeight="1">
      <c r="A25" s="12" t="s">
        <v>39</v>
      </c>
      <c r="B25" s="13">
        <v>46537</v>
      </c>
      <c r="C25" s="13">
        <v>66890</v>
      </c>
      <c r="D25" s="13">
        <v>75812</v>
      </c>
      <c r="E25" s="13">
        <v>41602</v>
      </c>
      <c r="F25" s="13">
        <v>31569</v>
      </c>
      <c r="G25" s="13">
        <v>65090</v>
      </c>
      <c r="H25" s="13">
        <v>31158</v>
      </c>
      <c r="I25" s="13">
        <v>12497</v>
      </c>
      <c r="J25" s="13">
        <v>32252</v>
      </c>
      <c r="K25" s="13">
        <v>20106</v>
      </c>
      <c r="L25" s="11">
        <f t="shared" si="2"/>
        <v>423513</v>
      </c>
      <c r="M25" s="49"/>
    </row>
    <row r="26" spans="1:13" ht="17.25" customHeight="1">
      <c r="A26" s="12" t="s">
        <v>40</v>
      </c>
      <c r="B26" s="13">
        <v>24647</v>
      </c>
      <c r="C26" s="13">
        <v>32802</v>
      </c>
      <c r="D26" s="13">
        <v>34320</v>
      </c>
      <c r="E26" s="13">
        <v>17120</v>
      </c>
      <c r="F26" s="13">
        <v>18617</v>
      </c>
      <c r="G26" s="13">
        <v>35985</v>
      </c>
      <c r="H26" s="13">
        <v>16388</v>
      </c>
      <c r="I26" s="13">
        <v>4072</v>
      </c>
      <c r="J26" s="13">
        <v>16040</v>
      </c>
      <c r="K26" s="13">
        <v>10773</v>
      </c>
      <c r="L26" s="11">
        <f t="shared" si="2"/>
        <v>210764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2219</v>
      </c>
      <c r="I27" s="11">
        <v>0</v>
      </c>
      <c r="J27" s="11">
        <v>0</v>
      </c>
      <c r="K27" s="11">
        <v>0</v>
      </c>
      <c r="L27" s="11">
        <f t="shared" si="2"/>
        <v>2219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112</v>
      </c>
      <c r="L29" s="11">
        <f t="shared" si="2"/>
        <v>112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27837.4</v>
      </c>
      <c r="I37" s="19">
        <v>0</v>
      </c>
      <c r="J37" s="19">
        <v>0</v>
      </c>
      <c r="K37" s="19">
        <v>0</v>
      </c>
      <c r="L37" s="23">
        <f>SUM(B37:K37)</f>
        <v>27837.4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1053227.04</v>
      </c>
      <c r="C49" s="22">
        <f aca="true" t="shared" si="11" ref="C49:H49">+C50+C62</f>
        <v>1571088.48</v>
      </c>
      <c r="D49" s="22">
        <f t="shared" si="11"/>
        <v>1834578.1199999999</v>
      </c>
      <c r="E49" s="22">
        <f t="shared" si="11"/>
        <v>922204.26</v>
      </c>
      <c r="F49" s="22">
        <f t="shared" si="11"/>
        <v>902379.2300000001</v>
      </c>
      <c r="G49" s="22">
        <f t="shared" si="11"/>
        <v>1856660.3900000001</v>
      </c>
      <c r="H49" s="22">
        <f t="shared" si="11"/>
        <v>902615.73</v>
      </c>
      <c r="I49" s="22">
        <f>+I50+I62</f>
        <v>330635.00999999995</v>
      </c>
      <c r="J49" s="22">
        <f>+J50+J62</f>
        <v>646277.4400000001</v>
      </c>
      <c r="K49" s="22">
        <f>+K50+K62</f>
        <v>477546.77</v>
      </c>
      <c r="L49" s="22">
        <f aca="true" t="shared" si="12" ref="L49:L62">SUM(B49:K49)</f>
        <v>10497212.469999999</v>
      </c>
    </row>
    <row r="50" spans="1:12" ht="17.25" customHeight="1">
      <c r="A50" s="16" t="s">
        <v>60</v>
      </c>
      <c r="B50" s="23">
        <f>SUM(B51:B61)</f>
        <v>1036277.64</v>
      </c>
      <c r="C50" s="23">
        <f aca="true" t="shared" si="13" ref="C50:K50">SUM(C51:C61)</f>
        <v>1547553.02</v>
      </c>
      <c r="D50" s="23">
        <f t="shared" si="13"/>
        <v>1810656.92</v>
      </c>
      <c r="E50" s="23">
        <f t="shared" si="13"/>
        <v>898763.74</v>
      </c>
      <c r="F50" s="23">
        <f t="shared" si="13"/>
        <v>887985.0900000001</v>
      </c>
      <c r="G50" s="23">
        <f t="shared" si="13"/>
        <v>1833156.79</v>
      </c>
      <c r="H50" s="23">
        <f t="shared" si="13"/>
        <v>885858.27</v>
      </c>
      <c r="I50" s="23">
        <f t="shared" si="13"/>
        <v>330635.00999999995</v>
      </c>
      <c r="J50" s="23">
        <f t="shared" si="13"/>
        <v>632298.4400000001</v>
      </c>
      <c r="K50" s="23">
        <f t="shared" si="13"/>
        <v>477546.77</v>
      </c>
      <c r="L50" s="23">
        <f t="shared" si="12"/>
        <v>10340731.69</v>
      </c>
    </row>
    <row r="51" spans="1:12" ht="17.25" customHeight="1">
      <c r="A51" s="34" t="s">
        <v>61</v>
      </c>
      <c r="B51" s="23">
        <f aca="true" t="shared" si="14" ref="B51:H51">ROUND(B32*B7,2)</f>
        <v>1032185.96</v>
      </c>
      <c r="C51" s="23">
        <f t="shared" si="14"/>
        <v>1541779.3</v>
      </c>
      <c r="D51" s="23">
        <f t="shared" si="14"/>
        <v>1804271.16</v>
      </c>
      <c r="E51" s="23">
        <f t="shared" si="14"/>
        <v>895318.34</v>
      </c>
      <c r="F51" s="23">
        <f t="shared" si="14"/>
        <v>884608.17</v>
      </c>
      <c r="G51" s="23">
        <f t="shared" si="14"/>
        <v>1825726.71</v>
      </c>
      <c r="H51" s="23">
        <f t="shared" si="14"/>
        <v>854305.83</v>
      </c>
      <c r="I51" s="23">
        <f>ROUND(I32*I7,2)</f>
        <v>329569.29</v>
      </c>
      <c r="J51" s="23">
        <f>ROUND(J32*J7,2)</f>
        <v>630081.4</v>
      </c>
      <c r="K51" s="23">
        <f>ROUND(K32*K7,2)</f>
        <v>471720.14</v>
      </c>
      <c r="L51" s="23">
        <f t="shared" si="12"/>
        <v>10269566.299999999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27837.4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27837.4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f t="shared" si="12"/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16949.4</v>
      </c>
      <c r="C62" s="36">
        <v>23535.46</v>
      </c>
      <c r="D62" s="36">
        <v>23921.2</v>
      </c>
      <c r="E62" s="36">
        <v>23440.52</v>
      </c>
      <c r="F62" s="36">
        <v>14394.14</v>
      </c>
      <c r="G62" s="36">
        <v>23503.6</v>
      </c>
      <c r="H62" s="36">
        <v>16757.46</v>
      </c>
      <c r="I62" s="19">
        <v>0</v>
      </c>
      <c r="J62" s="36">
        <v>13979</v>
      </c>
      <c r="K62" s="19">
        <v>0</v>
      </c>
      <c r="L62" s="36">
        <f t="shared" si="12"/>
        <v>156480.78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-105488</v>
      </c>
      <c r="C66" s="35">
        <f t="shared" si="15"/>
        <v>-162548.03</v>
      </c>
      <c r="D66" s="35">
        <f t="shared" si="15"/>
        <v>-144403.33</v>
      </c>
      <c r="E66" s="35">
        <f t="shared" si="15"/>
        <v>-91140</v>
      </c>
      <c r="F66" s="35">
        <f t="shared" si="15"/>
        <v>-59908</v>
      </c>
      <c r="G66" s="35">
        <f t="shared" si="15"/>
        <v>-129616</v>
      </c>
      <c r="H66" s="35">
        <f t="shared" si="15"/>
        <v>-109920</v>
      </c>
      <c r="I66" s="35">
        <f t="shared" si="15"/>
        <v>-92726.85</v>
      </c>
      <c r="J66" s="35">
        <f t="shared" si="15"/>
        <v>-54980</v>
      </c>
      <c r="K66" s="35">
        <f t="shared" si="15"/>
        <v>-42393.33</v>
      </c>
      <c r="L66" s="35">
        <f aca="true" t="shared" si="16" ref="L66:L116">SUM(B66:K66)</f>
        <v>-993123.5399999999</v>
      </c>
    </row>
    <row r="67" spans="1:12" ht="18.75" customHeight="1">
      <c r="A67" s="16" t="s">
        <v>73</v>
      </c>
      <c r="B67" s="35">
        <f aca="true" t="shared" si="17" ref="B67:K67">B68+B69+B70+B71+B72+B73</f>
        <v>-105488</v>
      </c>
      <c r="C67" s="35">
        <f t="shared" si="17"/>
        <v>-162528</v>
      </c>
      <c r="D67" s="35">
        <f t="shared" si="17"/>
        <v>-143300</v>
      </c>
      <c r="E67" s="35">
        <f t="shared" si="17"/>
        <v>-91140</v>
      </c>
      <c r="F67" s="35">
        <f t="shared" si="17"/>
        <v>-59908</v>
      </c>
      <c r="G67" s="35">
        <f t="shared" si="17"/>
        <v>-127116</v>
      </c>
      <c r="H67" s="35">
        <f t="shared" si="17"/>
        <v>-109920</v>
      </c>
      <c r="I67" s="35">
        <f t="shared" si="17"/>
        <v>-22760</v>
      </c>
      <c r="J67" s="35">
        <f t="shared" si="17"/>
        <v>-54980</v>
      </c>
      <c r="K67" s="35">
        <f t="shared" si="17"/>
        <v>-42000</v>
      </c>
      <c r="L67" s="35">
        <f t="shared" si="16"/>
        <v>-919140</v>
      </c>
    </row>
    <row r="68" spans="1:13" s="67" customFormat="1" ht="18.75" customHeight="1">
      <c r="A68" s="60" t="s">
        <v>144</v>
      </c>
      <c r="B68" s="63">
        <f>-ROUND(B9*$D$3,2)</f>
        <v>-105488</v>
      </c>
      <c r="C68" s="63">
        <f aca="true" t="shared" si="18" ref="C68:J68">-ROUND(C9*$D$3,2)</f>
        <v>-162528</v>
      </c>
      <c r="D68" s="63">
        <f t="shared" si="18"/>
        <v>-143300</v>
      </c>
      <c r="E68" s="63">
        <f t="shared" si="18"/>
        <v>-91140</v>
      </c>
      <c r="F68" s="63">
        <f t="shared" si="18"/>
        <v>-59908</v>
      </c>
      <c r="G68" s="63">
        <f t="shared" si="18"/>
        <v>-127116</v>
      </c>
      <c r="H68" s="63">
        <f t="shared" si="18"/>
        <v>-109920</v>
      </c>
      <c r="I68" s="63">
        <f t="shared" si="18"/>
        <v>-22760</v>
      </c>
      <c r="J68" s="63">
        <f t="shared" si="18"/>
        <v>-54980</v>
      </c>
      <c r="K68" s="63">
        <f>-ROUND((K9+K29)*$D$3,2)</f>
        <v>-42000</v>
      </c>
      <c r="L68" s="63">
        <f t="shared" si="16"/>
        <v>-919140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-1103.33</v>
      </c>
      <c r="E74" s="19">
        <v>0</v>
      </c>
      <c r="F74" s="19">
        <v>0</v>
      </c>
      <c r="G74" s="35">
        <f t="shared" si="19"/>
        <v>-2500</v>
      </c>
      <c r="H74" s="19">
        <v>0</v>
      </c>
      <c r="I74" s="35">
        <f t="shared" si="19"/>
        <v>-69966.85</v>
      </c>
      <c r="J74" s="19">
        <v>0</v>
      </c>
      <c r="K74" s="63">
        <f t="shared" si="19"/>
        <v>-393.33</v>
      </c>
      <c r="L74" s="63">
        <f t="shared" si="16"/>
        <v>-73983.54000000001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19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63">
        <v>-500</v>
      </c>
      <c r="H109" s="57">
        <v>0</v>
      </c>
      <c r="I109" s="19">
        <v>0</v>
      </c>
      <c r="J109" s="57">
        <v>0</v>
      </c>
      <c r="K109" s="57">
        <v>0</v>
      </c>
      <c r="L109" s="63">
        <f t="shared" si="16"/>
        <v>-500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947739.04</v>
      </c>
      <c r="C114" s="24">
        <f t="shared" si="20"/>
        <v>1408540.45</v>
      </c>
      <c r="D114" s="24">
        <f t="shared" si="20"/>
        <v>1690174.7899999998</v>
      </c>
      <c r="E114" s="24">
        <f t="shared" si="20"/>
        <v>831064.26</v>
      </c>
      <c r="F114" s="24">
        <f t="shared" si="20"/>
        <v>842471.2300000001</v>
      </c>
      <c r="G114" s="24">
        <f t="shared" si="20"/>
        <v>1727044.3900000001</v>
      </c>
      <c r="H114" s="24">
        <f t="shared" si="20"/>
        <v>792695.73</v>
      </c>
      <c r="I114" s="24">
        <f>+I115+I116</f>
        <v>237908.15999999995</v>
      </c>
      <c r="J114" s="24">
        <f>+J115+J116</f>
        <v>591297.4400000001</v>
      </c>
      <c r="K114" s="24">
        <f>+K115+K116</f>
        <v>435153.44</v>
      </c>
      <c r="L114" s="45">
        <f t="shared" si="16"/>
        <v>9504088.93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930789.64</v>
      </c>
      <c r="C115" s="24">
        <f t="shared" si="21"/>
        <v>1385004.99</v>
      </c>
      <c r="D115" s="24">
        <f t="shared" si="21"/>
        <v>1666253.5899999999</v>
      </c>
      <c r="E115" s="24">
        <f t="shared" si="21"/>
        <v>807623.74</v>
      </c>
      <c r="F115" s="24">
        <f t="shared" si="21"/>
        <v>828077.0900000001</v>
      </c>
      <c r="G115" s="24">
        <f t="shared" si="21"/>
        <v>1703540.79</v>
      </c>
      <c r="H115" s="24">
        <f t="shared" si="21"/>
        <v>775938.27</v>
      </c>
      <c r="I115" s="24">
        <f t="shared" si="21"/>
        <v>237908.15999999995</v>
      </c>
      <c r="J115" s="24">
        <f t="shared" si="21"/>
        <v>577318.4400000001</v>
      </c>
      <c r="K115" s="24">
        <f t="shared" si="21"/>
        <v>435153.44</v>
      </c>
      <c r="L115" s="45">
        <f t="shared" si="16"/>
        <v>9347608.149999999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16949.4</v>
      </c>
      <c r="C116" s="24">
        <f t="shared" si="22"/>
        <v>23535.46</v>
      </c>
      <c r="D116" s="24">
        <f t="shared" si="22"/>
        <v>23921.2</v>
      </c>
      <c r="E116" s="24">
        <f t="shared" si="22"/>
        <v>23440.52</v>
      </c>
      <c r="F116" s="24">
        <f t="shared" si="22"/>
        <v>14394.14</v>
      </c>
      <c r="G116" s="24">
        <f t="shared" si="22"/>
        <v>23503.6</v>
      </c>
      <c r="H116" s="24">
        <f t="shared" si="22"/>
        <v>16757.46</v>
      </c>
      <c r="I116" s="19">
        <f t="shared" si="22"/>
        <v>0</v>
      </c>
      <c r="J116" s="24">
        <f t="shared" si="22"/>
        <v>13979</v>
      </c>
      <c r="K116" s="24">
        <f t="shared" si="22"/>
        <v>0</v>
      </c>
      <c r="L116" s="45">
        <f t="shared" si="16"/>
        <v>156480.78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9504088.96</v>
      </c>
      <c r="M122" s="51"/>
    </row>
    <row r="123" spans="1:12" ht="18.75" customHeight="1">
      <c r="A123" s="26" t="s">
        <v>123</v>
      </c>
      <c r="B123" s="27">
        <v>120901.84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120901.84</v>
      </c>
    </row>
    <row r="124" spans="1:12" ht="18.75" customHeight="1">
      <c r="A124" s="26" t="s">
        <v>124</v>
      </c>
      <c r="B124" s="27">
        <v>826837.2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826837.2</v>
      </c>
    </row>
    <row r="125" spans="1:12" ht="18.75" customHeight="1">
      <c r="A125" s="26" t="s">
        <v>125</v>
      </c>
      <c r="B125" s="38">
        <v>0</v>
      </c>
      <c r="C125" s="27">
        <v>1408540.45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1408540.45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1573537.04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1573537.04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116637.75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116637.75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822753.62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822753.62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8310.65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8310.65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246055.19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246055.19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69344.98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69344.98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527071.07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527071.07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518948.55</v>
      </c>
      <c r="H134" s="38">
        <v>0</v>
      </c>
      <c r="I134" s="38">
        <v>0</v>
      </c>
      <c r="J134" s="38">
        <v>0</v>
      </c>
      <c r="K134" s="38"/>
      <c r="L134" s="39">
        <f t="shared" si="23"/>
        <v>518948.55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44722.65</v>
      </c>
      <c r="H135" s="38">
        <v>0</v>
      </c>
      <c r="I135" s="38">
        <v>0</v>
      </c>
      <c r="J135" s="38">
        <v>0</v>
      </c>
      <c r="K135" s="38"/>
      <c r="L135" s="39">
        <f t="shared" si="23"/>
        <v>44722.65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240925.42</v>
      </c>
      <c r="H136" s="38">
        <v>0</v>
      </c>
      <c r="I136" s="38">
        <v>0</v>
      </c>
      <c r="J136" s="38">
        <v>0</v>
      </c>
      <c r="K136" s="38"/>
      <c r="L136" s="39">
        <f t="shared" si="23"/>
        <v>240925.42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218715.08</v>
      </c>
      <c r="H137" s="38">
        <v>0</v>
      </c>
      <c r="I137" s="38">
        <v>0</v>
      </c>
      <c r="J137" s="38">
        <v>0</v>
      </c>
      <c r="K137" s="38"/>
      <c r="L137" s="39">
        <f t="shared" si="23"/>
        <v>218715.08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703732.71</v>
      </c>
      <c r="H138" s="38">
        <v>0</v>
      </c>
      <c r="I138" s="38">
        <v>0</v>
      </c>
      <c r="J138" s="38">
        <v>0</v>
      </c>
      <c r="K138" s="38"/>
      <c r="L138" s="39">
        <f t="shared" si="23"/>
        <v>703732.71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269929.94</v>
      </c>
      <c r="I139" s="38">
        <v>0</v>
      </c>
      <c r="J139" s="38">
        <v>0</v>
      </c>
      <c r="K139" s="38"/>
      <c r="L139" s="39">
        <f t="shared" si="23"/>
        <v>269929.94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522765.78</v>
      </c>
      <c r="I140" s="38">
        <v>0</v>
      </c>
      <c r="J140" s="38">
        <v>0</v>
      </c>
      <c r="K140" s="38"/>
      <c r="L140" s="39">
        <f t="shared" si="23"/>
        <v>522765.78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237908.16</v>
      </c>
      <c r="J141" s="38">
        <v>0</v>
      </c>
      <c r="K141" s="38"/>
      <c r="L141" s="39">
        <f t="shared" si="23"/>
        <v>237908.16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591297.44</v>
      </c>
      <c r="K142" s="38"/>
      <c r="L142" s="39">
        <f t="shared" si="23"/>
        <v>591297.44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435153.44</v>
      </c>
      <c r="L143" s="42">
        <f t="shared" si="23"/>
        <v>435153.44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591297.4400000001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2018-10-04T18:26:17Z</dcterms:modified>
  <cp:category/>
  <cp:version/>
  <cp:contentType/>
  <cp:contentStatus/>
</cp:coreProperties>
</file>