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<sst xmlns="http://schemas.openxmlformats.org/spreadsheetml/2006/main" count="147" uniqueCount="147">
  <si>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</si>
  <si>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</si>
  <si>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</si>
  <si>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</si>
  <si>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</si>
  <si>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</si>
  <si>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</si>
  <si>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</si>
  <si>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</si>
  <si>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</si>
  <si>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</si>
  <si>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</si>
  <si>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</si>
  <si>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</si>
  <si>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</si>
  <si>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</si>
  <si>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</si>
  <si>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</si>
  <si>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</si>
  <si>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</si>
  <si>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</si>
  <si>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</si>
  <si>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</si>
  <si>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</si>
  <si>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</si>
  <si>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</si>
  <si>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</si>
  <si>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</si>
  <si>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</si>
  <si>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</si>
  <si>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</si>
  <si>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</si>
  <si>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</si>
  <si>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</si>
  <si>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</si>
  <si>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</si>
  <si>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</si>
  <si>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</si>
  <si>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</si>
  <si>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</si>
  <si>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</si>
  <si>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</si>
  <si>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</si>
  <si>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</si>
  <si>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</si>
  <si>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</si>
  <si>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</si>
  <si>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</si>
  <si>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</si>
  <si>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</si>
  <si>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</si>
  <si>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</si>
  <si>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</si>
  <si>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</si>
  <si>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</si>
  <si>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</si>
  <si>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</si>
  <si>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</si>
  <si>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</si>
  <si>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</si>
  <si>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</si>
  <si>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</si>
  <si>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</si>
  <si>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</si>
  <si>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</si>
  <si>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</si>
  <si>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</si>
  <si>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</si>
  <si>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</si>
  <si>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</si>
  <si>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</si>
  <si>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</si>
  <si>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</si>
  <si>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</si>
  <si>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</si>
  <si>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</si>
  <si>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</si>
  <si>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</si>
  <si>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</si>
  <si>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</si>
  <si>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</si>
  <si>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</si>
  <si>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</si>
  <si>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</si>
  <si>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</si>
  <si>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</si>
  <si>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</si>
  <si>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</si>
  <si>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</si>
  <si>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</si>
  <si>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</si>
  <si>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</si>
  <si>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</si>
  <si>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</si>
  <si>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</si>
  <si>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</si>
  <si>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</si>
  <si>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</si>
  <si>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</si>
  <si>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</si>
  <si>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</si>
  <si>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</si>
  <si>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</si>
  <si>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</si>
  <si>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</si>
  <si>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</si>
  <si>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</si>
  <si>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</si>
  <si>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</si>
  <si>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</si>
  <si>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</si>
  <si>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</si>
  <si>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</si>
  <si>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</si>
  <si>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</si>
  <si>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</si>
  <si>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</si>
  <si>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</si>
  <si>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</si>
  <si>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</si>
  <si>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</si>
  <si>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</si>
  <si>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</si>
  <si>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</si>
  <si>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</si>
  <si>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</si>
  <si>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</si>
  <si>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</si>
  <si>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</si>
  <si>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</si>
  <si>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</si>
  <si>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</si>
  <si>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</si>
  <si>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</si>
  <si>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</si>
  <si>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</si>
  <si>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</si>
  <si>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</si>
  <si>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</si>
  <si>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</si>
  <si>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</si>
  <si>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</si>
  <si>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</si>
  <si>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</si>
  <si>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</si>
  <si>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</si>
  <si>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27/09/18 - VENCIMENTO 04/10/18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</si>
</sst>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588541</v>
      </c>
      <c r="C7" s="9">
        <f t="shared" si="0"/>
        <v>775047</v>
      </c>
      <c r="D7" s="9">
        <f t="shared" si="0"/>
        <v>768024</v>
      </c>
      <c r="E7" s="9">
        <f t="shared" si="0"/>
        <v>520868</v>
      </c>
      <c r="F7" s="9">
        <f t="shared" si="0"/>
        <v>460965</v>
      </c>
      <c r="G7" s="9">
        <f t="shared" si="0"/>
        <v>1193817</v>
      </c>
      <c r="H7" s="9">
        <f t="shared" si="0"/>
        <v>541557</v>
      </c>
      <c r="I7" s="9">
        <f t="shared" si="0"/>
        <v>123010</v>
      </c>
      <c r="J7" s="9">
        <f t="shared" si="0"/>
        <v>313916</v>
      </c>
      <c r="K7" s="9">
        <f t="shared" si="0"/>
        <v>256947</v>
      </c>
      <c r="L7" s="9">
        <f t="shared" si="0"/>
        <v>5542692</v>
      </c>
      <c r="M7" s="49"/>
    </row>
    <row r="8" spans="1:12" ht="17.25" customHeight="1">
      <c r="A8" s="10" t="s">
        <v>38</v>
      </c>
      <c r="B8" s="11">
        <f>B9+B12+B16</f>
        <v>288490</v>
      </c>
      <c r="C8" s="11">
        <f aca="true" t="shared" si="1" ref="C8:K8">C9+C12+C16</f>
        <v>390333</v>
      </c>
      <c r="D8" s="11">
        <f t="shared" si="1"/>
        <v>358383</v>
      </c>
      <c r="E8" s="11">
        <f t="shared" si="1"/>
        <v>263906</v>
      </c>
      <c r="F8" s="11">
        <f t="shared" si="1"/>
        <v>214584</v>
      </c>
      <c r="G8" s="11">
        <f t="shared" si="1"/>
        <v>578319</v>
      </c>
      <c r="H8" s="11">
        <f t="shared" si="1"/>
        <v>288885</v>
      </c>
      <c r="I8" s="11">
        <f t="shared" si="1"/>
        <v>55895</v>
      </c>
      <c r="J8" s="11">
        <f t="shared" si="1"/>
        <v>146835</v>
      </c>
      <c r="K8" s="11">
        <f t="shared" si="1"/>
        <v>131039</v>
      </c>
      <c r="L8" s="11">
        <f aca="true" t="shared" si="2" ref="L8:L29">SUM(B8:K8)</f>
        <v>2716669</v>
      </c>
    </row>
    <row r="9" spans="1:12" ht="17.25" customHeight="1">
      <c r="A9" s="15" t="s">
        <v>16</v>
      </c>
      <c r="B9" s="13">
        <f>+B10+B11</f>
        <v>33803</v>
      </c>
      <c r="C9" s="13">
        <f aca="true" t="shared" si="3" ref="C9:K9">+C10+C11</f>
        <v>48857</v>
      </c>
      <c r="D9" s="13">
        <f t="shared" si="3"/>
        <v>40462</v>
      </c>
      <c r="E9" s="13">
        <f t="shared" si="3"/>
        <v>31258</v>
      </c>
      <c r="F9" s="13">
        <f t="shared" si="3"/>
        <v>20291</v>
      </c>
      <c r="G9" s="13">
        <f t="shared" si="3"/>
        <v>45336</v>
      </c>
      <c r="H9" s="13">
        <f t="shared" si="3"/>
        <v>41501</v>
      </c>
      <c r="I9" s="13">
        <f t="shared" si="3"/>
        <v>7484</v>
      </c>
      <c r="J9" s="13">
        <f t="shared" si="3"/>
        <v>15282</v>
      </c>
      <c r="K9" s="13">
        <f t="shared" si="3"/>
        <v>14577</v>
      </c>
      <c r="L9" s="11">
        <f t="shared" si="2"/>
        <v>298851</v>
      </c>
    </row>
    <row r="10" spans="1:12" ht="17.25" customHeight="1">
      <c r="A10" s="29" t="s">
        <v>17</v>
      </c>
      <c r="B10" s="13">
        <v>33803</v>
      </c>
      <c r="C10" s="13">
        <v>48857</v>
      </c>
      <c r="D10" s="13">
        <v>40462</v>
      </c>
      <c r="E10" s="13">
        <v>31258</v>
      </c>
      <c r="F10" s="13">
        <v>20291</v>
      </c>
      <c r="G10" s="13">
        <v>45336</v>
      </c>
      <c r="H10" s="13">
        <v>41501</v>
      </c>
      <c r="I10" s="13">
        <v>7484</v>
      </c>
      <c r="J10" s="13">
        <v>15282</v>
      </c>
      <c r="K10" s="13">
        <v>14577</v>
      </c>
      <c r="L10" s="11">
        <f t="shared" si="2"/>
        <v>298851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242579</v>
      </c>
      <c r="C12" s="17">
        <f t="shared" si="4"/>
        <v>324180</v>
      </c>
      <c r="D12" s="17">
        <f t="shared" si="4"/>
        <v>302604</v>
      </c>
      <c r="E12" s="17">
        <f t="shared" si="4"/>
        <v>221726</v>
      </c>
      <c r="F12" s="17">
        <f t="shared" si="4"/>
        <v>182694</v>
      </c>
      <c r="G12" s="17">
        <f t="shared" si="4"/>
        <v>502449</v>
      </c>
      <c r="H12" s="17">
        <f t="shared" si="4"/>
        <v>235054</v>
      </c>
      <c r="I12" s="17">
        <f t="shared" si="4"/>
        <v>45758</v>
      </c>
      <c r="J12" s="17">
        <f t="shared" si="4"/>
        <v>125065</v>
      </c>
      <c r="K12" s="17">
        <f t="shared" si="4"/>
        <v>110451</v>
      </c>
      <c r="L12" s="11">
        <f t="shared" si="2"/>
        <v>2292560</v>
      </c>
    </row>
    <row r="13" spans="1:14" s="67" customFormat="1" ht="17.25" customHeight="1">
      <c r="A13" s="74" t="s">
        <v>19</v>
      </c>
      <c r="B13" s="75">
        <v>116762</v>
      </c>
      <c r="C13" s="75">
        <v>164442</v>
      </c>
      <c r="D13" s="75">
        <v>159007</v>
      </c>
      <c r="E13" s="75">
        <v>111655</v>
      </c>
      <c r="F13" s="75">
        <v>93911</v>
      </c>
      <c r="G13" s="75">
        <v>240179</v>
      </c>
      <c r="H13" s="75">
        <v>107363</v>
      </c>
      <c r="I13" s="75">
        <v>24749</v>
      </c>
      <c r="J13" s="75">
        <v>66420</v>
      </c>
      <c r="K13" s="75">
        <v>53877</v>
      </c>
      <c r="L13" s="76">
        <f t="shared" si="2"/>
        <v>1138365</v>
      </c>
      <c r="M13" s="77"/>
      <c r="N13" s="78"/>
    </row>
    <row r="14" spans="1:13" s="67" customFormat="1" ht="17.25" customHeight="1">
      <c r="A14" s="74" t="s">
        <v>20</v>
      </c>
      <c r="B14" s="75">
        <v>110050</v>
      </c>
      <c r="C14" s="75">
        <v>135641</v>
      </c>
      <c r="D14" s="75">
        <v>126051</v>
      </c>
      <c r="E14" s="75">
        <v>95069</v>
      </c>
      <c r="F14" s="75">
        <v>78782</v>
      </c>
      <c r="G14" s="75">
        <v>236238</v>
      </c>
      <c r="H14" s="75">
        <v>105287</v>
      </c>
      <c r="I14" s="75">
        <v>17083</v>
      </c>
      <c r="J14" s="75">
        <v>52607</v>
      </c>
      <c r="K14" s="75">
        <v>50399</v>
      </c>
      <c r="L14" s="76">
        <f t="shared" si="2"/>
        <v>1007207</v>
      </c>
      <c r="M14" s="77"/>
    </row>
    <row r="15" spans="1:12" ht="17.25" customHeight="1">
      <c r="A15" s="14" t="s">
        <v>21</v>
      </c>
      <c r="B15" s="13">
        <v>15767</v>
      </c>
      <c r="C15" s="13">
        <v>24097</v>
      </c>
      <c r="D15" s="13">
        <v>17546</v>
      </c>
      <c r="E15" s="13">
        <v>15002</v>
      </c>
      <c r="F15" s="13">
        <v>10001</v>
      </c>
      <c r="G15" s="13">
        <v>26032</v>
      </c>
      <c r="H15" s="13">
        <v>22404</v>
      </c>
      <c r="I15" s="13">
        <v>3926</v>
      </c>
      <c r="J15" s="13">
        <v>6038</v>
      </c>
      <c r="K15" s="13">
        <v>6175</v>
      </c>
      <c r="L15" s="11">
        <f t="shared" si="2"/>
        <v>146988</v>
      </c>
    </row>
    <row r="16" spans="1:12" ht="17.25" customHeight="1">
      <c r="A16" s="15" t="s">
        <v>34</v>
      </c>
      <c r="B16" s="13">
        <f>B17+B18+B19</f>
        <v>12108</v>
      </c>
      <c r="C16" s="13">
        <f aca="true" t="shared" si="5" ref="C16:K16">C17+C18+C19</f>
        <v>17296</v>
      </c>
      <c r="D16" s="13">
        <f t="shared" si="5"/>
        <v>15317</v>
      </c>
      <c r="E16" s="13">
        <f t="shared" si="5"/>
        <v>10922</v>
      </c>
      <c r="F16" s="13">
        <f t="shared" si="5"/>
        <v>11599</v>
      </c>
      <c r="G16" s="13">
        <f t="shared" si="5"/>
        <v>30534</v>
      </c>
      <c r="H16" s="13">
        <f t="shared" si="5"/>
        <v>12330</v>
      </c>
      <c r="I16" s="13">
        <f t="shared" si="5"/>
        <v>2653</v>
      </c>
      <c r="J16" s="13">
        <f t="shared" si="5"/>
        <v>6488</v>
      </c>
      <c r="K16" s="13">
        <f t="shared" si="5"/>
        <v>6011</v>
      </c>
      <c r="L16" s="11">
        <f t="shared" si="2"/>
        <v>125258</v>
      </c>
    </row>
    <row r="17" spans="1:12" ht="17.25" customHeight="1">
      <c r="A17" s="14" t="s">
        <v>35</v>
      </c>
      <c r="B17" s="13">
        <v>12073</v>
      </c>
      <c r="C17" s="13">
        <v>17265</v>
      </c>
      <c r="D17" s="13">
        <v>15289</v>
      </c>
      <c r="E17" s="13">
        <v>10892</v>
      </c>
      <c r="F17" s="13">
        <v>11570</v>
      </c>
      <c r="G17" s="13">
        <v>30479</v>
      </c>
      <c r="H17" s="13">
        <v>12294</v>
      </c>
      <c r="I17" s="13">
        <v>2653</v>
      </c>
      <c r="J17" s="13">
        <v>6478</v>
      </c>
      <c r="K17" s="13">
        <v>5990</v>
      </c>
      <c r="L17" s="11">
        <f t="shared" si="2"/>
        <v>124983</v>
      </c>
    </row>
    <row r="18" spans="1:12" ht="17.25" customHeight="1">
      <c r="A18" s="14" t="s">
        <v>36</v>
      </c>
      <c r="B18" s="13">
        <v>19</v>
      </c>
      <c r="C18" s="13">
        <v>19</v>
      </c>
      <c r="D18" s="13">
        <v>19</v>
      </c>
      <c r="E18" s="13">
        <v>19</v>
      </c>
      <c r="F18" s="13">
        <v>19</v>
      </c>
      <c r="G18" s="13">
        <v>34</v>
      </c>
      <c r="H18" s="13">
        <v>29</v>
      </c>
      <c r="I18" s="13">
        <v>0</v>
      </c>
      <c r="J18" s="13">
        <v>6</v>
      </c>
      <c r="K18" s="13">
        <v>17</v>
      </c>
      <c r="L18" s="11">
        <f t="shared" si="2"/>
        <v>181</v>
      </c>
    </row>
    <row r="19" spans="1:12" ht="17.25" customHeight="1">
      <c r="A19" s="14" t="s">
        <v>37</v>
      </c>
      <c r="B19" s="13">
        <v>16</v>
      </c>
      <c r="C19" s="13">
        <v>12</v>
      </c>
      <c r="D19" s="13">
        <v>9</v>
      </c>
      <c r="E19" s="13">
        <v>11</v>
      </c>
      <c r="F19" s="13">
        <v>10</v>
      </c>
      <c r="G19" s="13">
        <v>21</v>
      </c>
      <c r="H19" s="13">
        <v>7</v>
      </c>
      <c r="I19" s="13">
        <v>0</v>
      </c>
      <c r="J19" s="13">
        <v>4</v>
      </c>
      <c r="K19" s="13">
        <v>4</v>
      </c>
      <c r="L19" s="11">
        <f t="shared" si="2"/>
        <v>94</v>
      </c>
    </row>
    <row r="20" spans="1:12" ht="17.25" customHeight="1">
      <c r="A20" s="16" t="s">
        <v>22</v>
      </c>
      <c r="B20" s="11">
        <f>+B21+B22+B23</f>
        <v>170033</v>
      </c>
      <c r="C20" s="11">
        <f aca="true" t="shared" si="6" ref="C20:K20">+C21+C22+C23</f>
        <v>197268</v>
      </c>
      <c r="D20" s="11">
        <f t="shared" si="6"/>
        <v>215189</v>
      </c>
      <c r="E20" s="11">
        <f t="shared" si="6"/>
        <v>136975</v>
      </c>
      <c r="F20" s="11">
        <f t="shared" si="6"/>
        <v>149771</v>
      </c>
      <c r="G20" s="11">
        <f t="shared" si="6"/>
        <v>412389</v>
      </c>
      <c r="H20" s="11">
        <f t="shared" si="6"/>
        <v>141261</v>
      </c>
      <c r="I20" s="11">
        <f t="shared" si="6"/>
        <v>34805</v>
      </c>
      <c r="J20" s="11">
        <f t="shared" si="6"/>
        <v>83724</v>
      </c>
      <c r="K20" s="11">
        <f t="shared" si="6"/>
        <v>70372</v>
      </c>
      <c r="L20" s="11">
        <f t="shared" si="2"/>
        <v>1611787</v>
      </c>
    </row>
    <row r="21" spans="1:13" s="67" customFormat="1" ht="17.25" customHeight="1">
      <c r="A21" s="60" t="s">
        <v>23</v>
      </c>
      <c r="B21" s="75">
        <v>92442</v>
      </c>
      <c r="C21" s="75">
        <v>117087</v>
      </c>
      <c r="D21" s="75">
        <v>129734</v>
      </c>
      <c r="E21" s="75">
        <v>79432</v>
      </c>
      <c r="F21" s="75">
        <v>87704</v>
      </c>
      <c r="G21" s="75">
        <v>220031</v>
      </c>
      <c r="H21" s="75">
        <v>79983</v>
      </c>
      <c r="I21" s="75">
        <v>21611</v>
      </c>
      <c r="J21" s="75">
        <v>50042</v>
      </c>
      <c r="K21" s="75">
        <v>38869</v>
      </c>
      <c r="L21" s="76">
        <f t="shared" si="2"/>
        <v>916935</v>
      </c>
      <c r="M21" s="77"/>
    </row>
    <row r="22" spans="1:13" s="67" customFormat="1" ht="17.25" customHeight="1">
      <c r="A22" s="60" t="s">
        <v>24</v>
      </c>
      <c r="B22" s="75">
        <v>70533</v>
      </c>
      <c r="C22" s="75">
        <v>71937</v>
      </c>
      <c r="D22" s="75">
        <v>77781</v>
      </c>
      <c r="E22" s="75">
        <v>52356</v>
      </c>
      <c r="F22" s="75">
        <v>57421</v>
      </c>
      <c r="G22" s="75">
        <v>179335</v>
      </c>
      <c r="H22" s="75">
        <v>53676</v>
      </c>
      <c r="I22" s="75">
        <v>11609</v>
      </c>
      <c r="J22" s="75">
        <v>30972</v>
      </c>
      <c r="K22" s="75">
        <v>29116</v>
      </c>
      <c r="L22" s="76">
        <f t="shared" si="2"/>
        <v>634736</v>
      </c>
      <c r="M22" s="77"/>
    </row>
    <row r="23" spans="1:12" ht="17.25" customHeight="1">
      <c r="A23" s="12" t="s">
        <v>25</v>
      </c>
      <c r="B23" s="13">
        <v>7058</v>
      </c>
      <c r="C23" s="13">
        <v>8244</v>
      </c>
      <c r="D23" s="13">
        <v>7674</v>
      </c>
      <c r="E23" s="13">
        <v>5187</v>
      </c>
      <c r="F23" s="13">
        <v>4646</v>
      </c>
      <c r="G23" s="13">
        <v>13023</v>
      </c>
      <c r="H23" s="13">
        <v>7602</v>
      </c>
      <c r="I23" s="13">
        <v>1585</v>
      </c>
      <c r="J23" s="13">
        <v>2710</v>
      </c>
      <c r="K23" s="13">
        <v>2387</v>
      </c>
      <c r="L23" s="11">
        <f t="shared" si="2"/>
        <v>60116</v>
      </c>
    </row>
    <row r="24" spans="1:13" ht="17.25" customHeight="1">
      <c r="A24" s="16" t="s">
        <v>26</v>
      </c>
      <c r="B24" s="13">
        <f>+B25+B26</f>
        <v>130018</v>
      </c>
      <c r="C24" s="13">
        <f aca="true" t="shared" si="7" ref="C24:K24">+C25+C26</f>
        <v>187446</v>
      </c>
      <c r="D24" s="13">
        <f t="shared" si="7"/>
        <v>194452</v>
      </c>
      <c r="E24" s="13">
        <f t="shared" si="7"/>
        <v>119987</v>
      </c>
      <c r="F24" s="13">
        <f t="shared" si="7"/>
        <v>96610</v>
      </c>
      <c r="G24" s="13">
        <f t="shared" si="7"/>
        <v>203109</v>
      </c>
      <c r="H24" s="13">
        <f t="shared" si="7"/>
        <v>104295</v>
      </c>
      <c r="I24" s="13">
        <f t="shared" si="7"/>
        <v>32310</v>
      </c>
      <c r="J24" s="13">
        <f t="shared" si="7"/>
        <v>83357</v>
      </c>
      <c r="K24" s="13">
        <f t="shared" si="7"/>
        <v>55536</v>
      </c>
      <c r="L24" s="11">
        <f t="shared" si="2"/>
        <v>1207120</v>
      </c>
      <c r="M24" s="50"/>
    </row>
    <row r="25" spans="1:13" ht="17.25" customHeight="1">
      <c r="A25" s="12" t="s">
        <v>39</v>
      </c>
      <c r="B25" s="13">
        <v>71729</v>
      </c>
      <c r="C25" s="13">
        <v>109237</v>
      </c>
      <c r="D25" s="13">
        <v>116144</v>
      </c>
      <c r="E25" s="13">
        <v>73245</v>
      </c>
      <c r="F25" s="13">
        <v>54884</v>
      </c>
      <c r="G25" s="13">
        <v>116804</v>
      </c>
      <c r="H25" s="13">
        <v>60537</v>
      </c>
      <c r="I25" s="13">
        <v>21238</v>
      </c>
      <c r="J25" s="13">
        <v>48035</v>
      </c>
      <c r="K25" s="13">
        <v>31049</v>
      </c>
      <c r="L25" s="11">
        <f t="shared" si="2"/>
        <v>702902</v>
      </c>
      <c r="M25" s="49"/>
    </row>
    <row r="26" spans="1:13" ht="17.25" customHeight="1">
      <c r="A26" s="12" t="s">
        <v>40</v>
      </c>
      <c r="B26" s="13">
        <v>58289</v>
      </c>
      <c r="C26" s="13">
        <v>78209</v>
      </c>
      <c r="D26" s="13">
        <v>78308</v>
      </c>
      <c r="E26" s="13">
        <v>46742</v>
      </c>
      <c r="F26" s="13">
        <v>41726</v>
      </c>
      <c r="G26" s="13">
        <v>86305</v>
      </c>
      <c r="H26" s="13">
        <v>43758</v>
      </c>
      <c r="I26" s="13">
        <v>11072</v>
      </c>
      <c r="J26" s="13">
        <v>35322</v>
      </c>
      <c r="K26" s="13">
        <v>24487</v>
      </c>
      <c r="L26" s="11">
        <f t="shared" si="2"/>
        <v>504218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7116</v>
      </c>
      <c r="I27" s="11">
        <v>0</v>
      </c>
      <c r="J27" s="11">
        <v>0</v>
      </c>
      <c r="K27" s="11">
        <v>0</v>
      </c>
      <c r="L27" s="11">
        <f t="shared" si="2"/>
        <v>7116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69</v>
      </c>
      <c r="L29" s="11">
        <f t="shared" si="2"/>
        <v>69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12000.99</v>
      </c>
      <c r="I37" s="19">
        <v>0</v>
      </c>
      <c r="J37" s="19">
        <v>0</v>
      </c>
      <c r="K37" s="19">
        <v>0</v>
      </c>
      <c r="L37" s="23">
        <f>SUM(B37:K37)</f>
        <v>12000.99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1915399.2599999998</v>
      </c>
      <c r="C49" s="22">
        <f aca="true" t="shared" si="11" ref="C49:H49">+C50+C62</f>
        <v>2820014.34</v>
      </c>
      <c r="D49" s="22">
        <f t="shared" si="11"/>
        <v>3081074</v>
      </c>
      <c r="E49" s="22">
        <f t="shared" si="11"/>
        <v>1823394.1</v>
      </c>
      <c r="F49" s="22">
        <f t="shared" si="11"/>
        <v>1643117.4</v>
      </c>
      <c r="G49" s="22">
        <f t="shared" si="11"/>
        <v>3471234.97</v>
      </c>
      <c r="H49" s="22">
        <f t="shared" si="11"/>
        <v>1820483.98</v>
      </c>
      <c r="I49" s="22">
        <f>+I50+I62</f>
        <v>641664.9</v>
      </c>
      <c r="J49" s="22">
        <f>+J50+J62</f>
        <v>1063817.22</v>
      </c>
      <c r="K49" s="22">
        <f>+K50+K62</f>
        <v>832913.33</v>
      </c>
      <c r="L49" s="22">
        <f aca="true" t="shared" si="12" ref="L49:L62">SUM(B49:K49)</f>
        <v>19113113.499999996</v>
      </c>
    </row>
    <row r="50" spans="1:12" ht="17.25" customHeight="1">
      <c r="A50" s="16" t="s">
        <v>60</v>
      </c>
      <c r="B50" s="23">
        <f>SUM(B51:B61)</f>
        <v>1898449.8599999999</v>
      </c>
      <c r="C50" s="23">
        <f aca="true" t="shared" si="13" ref="C50:K50">SUM(C51:C61)</f>
        <v>2796478.88</v>
      </c>
      <c r="D50" s="23">
        <f t="shared" si="13"/>
        <v>3057152.8</v>
      </c>
      <c r="E50" s="23">
        <f t="shared" si="13"/>
        <v>1799953.58</v>
      </c>
      <c r="F50" s="23">
        <f t="shared" si="13"/>
        <v>1628723.26</v>
      </c>
      <c r="G50" s="23">
        <f t="shared" si="13"/>
        <v>3447731.37</v>
      </c>
      <c r="H50" s="23">
        <f t="shared" si="13"/>
        <v>1803726.52</v>
      </c>
      <c r="I50" s="23">
        <f t="shared" si="13"/>
        <v>641664.9</v>
      </c>
      <c r="J50" s="23">
        <f t="shared" si="13"/>
        <v>1049838.22</v>
      </c>
      <c r="K50" s="23">
        <f t="shared" si="13"/>
        <v>832913.33</v>
      </c>
      <c r="L50" s="23">
        <f t="shared" si="12"/>
        <v>18956632.719999995</v>
      </c>
    </row>
    <row r="51" spans="1:12" ht="17.25" customHeight="1">
      <c r="A51" s="34" t="s">
        <v>61</v>
      </c>
      <c r="B51" s="23">
        <f aca="true" t="shared" si="14" ref="B51:H51">ROUND(B32*B7,2)</f>
        <v>1855257.79</v>
      </c>
      <c r="C51" s="23">
        <f t="shared" si="14"/>
        <v>2733823.28</v>
      </c>
      <c r="D51" s="23">
        <f t="shared" si="14"/>
        <v>2984003.65</v>
      </c>
      <c r="E51" s="23">
        <f t="shared" si="14"/>
        <v>1759179.58</v>
      </c>
      <c r="F51" s="23">
        <f t="shared" si="14"/>
        <v>1573964.99</v>
      </c>
      <c r="G51" s="23">
        <f t="shared" si="14"/>
        <v>3367041.47</v>
      </c>
      <c r="H51" s="23">
        <f t="shared" si="14"/>
        <v>1751341.18</v>
      </c>
      <c r="I51" s="23">
        <f>ROUND(I32*I7,2)</f>
        <v>640599.18</v>
      </c>
      <c r="J51" s="23">
        <f>ROUND(J32*J7,2)</f>
        <v>1023993.99</v>
      </c>
      <c r="K51" s="23">
        <f>ROUND(K32*K7,2)</f>
        <v>827086.7</v>
      </c>
      <c r="L51" s="23">
        <f t="shared" si="12"/>
        <v>18516291.81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12000.99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12000.99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23503.6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156480.78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-215266.26</v>
      </c>
      <c r="C66" s="35">
        <f t="shared" si="15"/>
        <v>-224722.11000000002</v>
      </c>
      <c r="D66" s="35">
        <f t="shared" si="15"/>
        <v>-210030.65000000002</v>
      </c>
      <c r="E66" s="35">
        <f t="shared" si="15"/>
        <v>-253665.38999999998</v>
      </c>
      <c r="F66" s="35">
        <f t="shared" si="15"/>
        <v>-200696.52000000002</v>
      </c>
      <c r="G66" s="35">
        <f t="shared" si="15"/>
        <v>-312742.52</v>
      </c>
      <c r="H66" s="35">
        <f t="shared" si="15"/>
        <v>-181830.32</v>
      </c>
      <c r="I66" s="35">
        <f t="shared" si="15"/>
        <v>-165466.53</v>
      </c>
      <c r="J66" s="35">
        <f t="shared" si="15"/>
        <v>-72598</v>
      </c>
      <c r="K66" s="35">
        <f t="shared" si="15"/>
        <v>-66515.22</v>
      </c>
      <c r="L66" s="35">
        <f aca="true" t="shared" si="16" ref="L66:L116">SUM(B66:K66)</f>
        <v>-1903533.5200000003</v>
      </c>
    </row>
    <row r="67" spans="1:12" ht="18.75" customHeight="1">
      <c r="A67" s="16" t="s">
        <v>73</v>
      </c>
      <c r="B67" s="35">
        <f aca="true" t="shared" si="17" ref="B67:K67">B68+B69+B70+B71+B72+B73</f>
        <v>-199227.84</v>
      </c>
      <c r="C67" s="35">
        <f t="shared" si="17"/>
        <v>-201419.45</v>
      </c>
      <c r="D67" s="35">
        <f t="shared" si="17"/>
        <v>-186917.32</v>
      </c>
      <c r="E67" s="35">
        <f t="shared" si="17"/>
        <v>-238230.65</v>
      </c>
      <c r="F67" s="35">
        <f t="shared" si="17"/>
        <v>-187023.89</v>
      </c>
      <c r="G67" s="35">
        <f t="shared" si="17"/>
        <v>-277920.94</v>
      </c>
      <c r="H67" s="35">
        <f t="shared" si="17"/>
        <v>-166004</v>
      </c>
      <c r="I67" s="35">
        <f t="shared" si="17"/>
        <v>-29936</v>
      </c>
      <c r="J67" s="35">
        <f t="shared" si="17"/>
        <v>-61128</v>
      </c>
      <c r="K67" s="35">
        <f t="shared" si="17"/>
        <v>-58584</v>
      </c>
      <c r="L67" s="35">
        <f t="shared" si="16"/>
        <v>-1606392.09</v>
      </c>
    </row>
    <row r="68" spans="1:13" s="67" customFormat="1" ht="18.75" customHeight="1">
      <c r="A68" s="60" t="s">
        <v>144</v>
      </c>
      <c r="B68" s="63">
        <f>-ROUND(B9*$D$3,2)</f>
        <v>-135212</v>
      </c>
      <c r="C68" s="63">
        <f aca="true" t="shared" si="18" ref="C68:J68">-ROUND(C9*$D$3,2)</f>
        <v>-195428</v>
      </c>
      <c r="D68" s="63">
        <f t="shared" si="18"/>
        <v>-161848</v>
      </c>
      <c r="E68" s="63">
        <f t="shared" si="18"/>
        <v>-125032</v>
      </c>
      <c r="F68" s="63">
        <f t="shared" si="18"/>
        <v>-81164</v>
      </c>
      <c r="G68" s="63">
        <f t="shared" si="18"/>
        <v>-181344</v>
      </c>
      <c r="H68" s="63">
        <f t="shared" si="18"/>
        <v>-166004</v>
      </c>
      <c r="I68" s="63">
        <f t="shared" si="18"/>
        <v>-29936</v>
      </c>
      <c r="J68" s="63">
        <f t="shared" si="18"/>
        <v>-61128</v>
      </c>
      <c r="K68" s="63">
        <f>-ROUND((K9+K29)*$D$3,2)</f>
        <v>-58584</v>
      </c>
      <c r="L68" s="63">
        <f t="shared" si="16"/>
        <v>-1195680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-596</v>
      </c>
      <c r="C70" s="35">
        <v>-252</v>
      </c>
      <c r="D70" s="35">
        <v>-240</v>
      </c>
      <c r="E70" s="35">
        <v>-568</v>
      </c>
      <c r="F70" s="35">
        <v>-448</v>
      </c>
      <c r="G70" s="35">
        <v>-188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-2292</v>
      </c>
    </row>
    <row r="71" spans="1:12" ht="18.75" customHeight="1">
      <c r="A71" s="12" t="s">
        <v>76</v>
      </c>
      <c r="B71" s="35">
        <v>-3052</v>
      </c>
      <c r="C71" s="35">
        <v>-1364</v>
      </c>
      <c r="D71" s="35">
        <v>-1680</v>
      </c>
      <c r="E71" s="35">
        <v>-1972</v>
      </c>
      <c r="F71" s="35">
        <v>-1308</v>
      </c>
      <c r="G71" s="35">
        <v>-644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-10020</v>
      </c>
    </row>
    <row r="72" spans="1:12" ht="18.75" customHeight="1">
      <c r="A72" s="12" t="s">
        <v>77</v>
      </c>
      <c r="B72" s="35">
        <v>-60367.84</v>
      </c>
      <c r="C72" s="35">
        <v>-4375.45</v>
      </c>
      <c r="D72" s="35">
        <v>-23149.32</v>
      </c>
      <c r="E72" s="35">
        <v>-110658.65</v>
      </c>
      <c r="F72" s="35">
        <v>-104103.89</v>
      </c>
      <c r="G72" s="35">
        <v>-95744.94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-398400.08999999997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-34821.58</v>
      </c>
      <c r="H74" s="63">
        <f t="shared" si="19"/>
        <v>-15826.32</v>
      </c>
      <c r="I74" s="35">
        <f t="shared" si="19"/>
        <v>-135530.53</v>
      </c>
      <c r="J74" s="63">
        <f t="shared" si="19"/>
        <v>-11470</v>
      </c>
      <c r="K74" s="63">
        <f t="shared" si="19"/>
        <v>-7931.22</v>
      </c>
      <c r="L74" s="63">
        <f t="shared" si="16"/>
        <v>-297141.43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35">
        <v>0</v>
      </c>
      <c r="E76" s="19">
        <v>0</v>
      </c>
      <c r="F76" s="19">
        <v>0</v>
      </c>
      <c r="G76" s="35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1700132.9999999998</v>
      </c>
      <c r="C114" s="24">
        <f t="shared" si="20"/>
        <v>2595292.2299999995</v>
      </c>
      <c r="D114" s="24">
        <f t="shared" si="20"/>
        <v>2871043.35</v>
      </c>
      <c r="E114" s="24">
        <f t="shared" si="20"/>
        <v>1569728.7100000002</v>
      </c>
      <c r="F114" s="24">
        <f t="shared" si="20"/>
        <v>1442420.8800000001</v>
      </c>
      <c r="G114" s="24">
        <f t="shared" si="20"/>
        <v>3158492.45</v>
      </c>
      <c r="H114" s="24">
        <f t="shared" si="20"/>
        <v>1638653.66</v>
      </c>
      <c r="I114" s="24">
        <f>+I115+I116</f>
        <v>476198.37</v>
      </c>
      <c r="J114" s="24">
        <f>+J115+J116</f>
        <v>991219.22</v>
      </c>
      <c r="K114" s="24">
        <f>+K115+K116</f>
        <v>766398.11</v>
      </c>
      <c r="L114" s="45">
        <f t="shared" si="16"/>
        <v>17209579.98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1683183.5999999999</v>
      </c>
      <c r="C115" s="24">
        <f t="shared" si="21"/>
        <v>2571756.7699999996</v>
      </c>
      <c r="D115" s="24">
        <f t="shared" si="21"/>
        <v>2847122.15</v>
      </c>
      <c r="E115" s="24">
        <f t="shared" si="21"/>
        <v>1546288.1900000002</v>
      </c>
      <c r="F115" s="24">
        <f t="shared" si="21"/>
        <v>1428026.7400000002</v>
      </c>
      <c r="G115" s="24">
        <f t="shared" si="21"/>
        <v>3134988.85</v>
      </c>
      <c r="H115" s="24">
        <f t="shared" si="21"/>
        <v>1621896.2</v>
      </c>
      <c r="I115" s="24">
        <f t="shared" si="21"/>
        <v>476198.37</v>
      </c>
      <c r="J115" s="24">
        <f t="shared" si="21"/>
        <v>977240.22</v>
      </c>
      <c r="K115" s="24">
        <f t="shared" si="21"/>
        <v>766398.11</v>
      </c>
      <c r="L115" s="45">
        <f t="shared" si="16"/>
        <v>17053099.2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23503.6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156480.78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17209580</v>
      </c>
      <c r="M122" s="51"/>
    </row>
    <row r="123" spans="1:12" ht="18.75" customHeight="1">
      <c r="A123" s="26" t="s">
        <v>123</v>
      </c>
      <c r="B123" s="27">
        <v>210902.91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210902.91</v>
      </c>
    </row>
    <row r="124" spans="1:12" ht="18.75" customHeight="1">
      <c r="A124" s="26" t="s">
        <v>124</v>
      </c>
      <c r="B124" s="27">
        <v>1489230.1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1489230.1</v>
      </c>
    </row>
    <row r="125" spans="1:12" ht="18.75" customHeight="1">
      <c r="A125" s="26" t="s">
        <v>125</v>
      </c>
      <c r="B125" s="38">
        <v>0</v>
      </c>
      <c r="C125" s="27">
        <v>2595292.23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2595292.23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2671744.79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2671744.79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199298.55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199298.55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1554031.43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1554031.43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15697.29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15697.29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451137.8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451137.8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108905.36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108905.36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882377.73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882377.73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921407.41</v>
      </c>
      <c r="H134" s="38">
        <v>0</v>
      </c>
      <c r="I134" s="38">
        <v>0</v>
      </c>
      <c r="J134" s="38">
        <v>0</v>
      </c>
      <c r="K134" s="38"/>
      <c r="L134" s="39">
        <f t="shared" si="23"/>
        <v>921407.41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73137.73</v>
      </c>
      <c r="H135" s="38">
        <v>0</v>
      </c>
      <c r="I135" s="38">
        <v>0</v>
      </c>
      <c r="J135" s="38">
        <v>0</v>
      </c>
      <c r="K135" s="38"/>
      <c r="L135" s="39">
        <f t="shared" si="23"/>
        <v>73137.73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447936.48</v>
      </c>
      <c r="H136" s="38">
        <v>0</v>
      </c>
      <c r="I136" s="38">
        <v>0</v>
      </c>
      <c r="J136" s="38">
        <v>0</v>
      </c>
      <c r="K136" s="38"/>
      <c r="L136" s="39">
        <f t="shared" si="23"/>
        <v>447936.48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453864.32</v>
      </c>
      <c r="H137" s="38">
        <v>0</v>
      </c>
      <c r="I137" s="38">
        <v>0</v>
      </c>
      <c r="J137" s="38">
        <v>0</v>
      </c>
      <c r="K137" s="38"/>
      <c r="L137" s="39">
        <f t="shared" si="23"/>
        <v>453864.32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1262146.51</v>
      </c>
      <c r="H138" s="38">
        <v>0</v>
      </c>
      <c r="I138" s="38">
        <v>0</v>
      </c>
      <c r="J138" s="38">
        <v>0</v>
      </c>
      <c r="K138" s="38"/>
      <c r="L138" s="39">
        <f t="shared" si="23"/>
        <v>1262146.51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577095.99</v>
      </c>
      <c r="I139" s="38">
        <v>0</v>
      </c>
      <c r="J139" s="38">
        <v>0</v>
      </c>
      <c r="K139" s="38"/>
      <c r="L139" s="39">
        <f t="shared" si="23"/>
        <v>577095.99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1061557.67</v>
      </c>
      <c r="I140" s="38">
        <v>0</v>
      </c>
      <c r="J140" s="38">
        <v>0</v>
      </c>
      <c r="K140" s="38"/>
      <c r="L140" s="39">
        <f t="shared" si="23"/>
        <v>1061557.67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476198.37</v>
      </c>
      <c r="J141" s="38">
        <v>0</v>
      </c>
      <c r="K141" s="38"/>
      <c r="L141" s="39">
        <f t="shared" si="23"/>
        <v>476198.37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991219.22</v>
      </c>
      <c r="K142" s="38"/>
      <c r="L142" s="39">
        <f t="shared" si="23"/>
        <v>991219.22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766398.11</v>
      </c>
      <c r="L143" s="42">
        <f t="shared" si="23"/>
        <v>766398.11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991219.22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2018-10-03T18:24:44Z</dcterms:modified>
  <cp:category/>
  <cp:version/>
  <cp:contentType/>
  <cp:contentStatus/>
</cp:coreProperties>
</file>