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<sst xmlns="http://schemas.openxmlformats.org/spreadsheetml/2006/main" count="147" uniqueCount="147">
  <si>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</si>
  <si>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</si>
  <si>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</si>
  <si>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</si>
  <si>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</si>
  <si>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</si>
  <si>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</si>
  <si>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</si>
  <si>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</si>
  <si>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</si>
  <si>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</si>
  <si>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</si>
  <si>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</si>
  <si>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</si>
  <si>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</si>
  <si>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</si>
  <si>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</si>
  <si>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</si>
  <si>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</si>
  <si>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</si>
  <si>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</si>
  <si>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</si>
  <si>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</si>
  <si>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</si>
  <si>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</si>
  <si>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</si>
  <si>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</si>
  <si>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</si>
  <si>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</si>
  <si>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</si>
  <si>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</si>
  <si>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</si>
  <si>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</si>
  <si>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</si>
  <si>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</si>
  <si>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</si>
  <si>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</si>
  <si>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</si>
  <si>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</si>
  <si>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</si>
  <si>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</si>
  <si>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</si>
  <si>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</si>
  <si>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</si>
  <si>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</si>
  <si>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</si>
  <si>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</si>
  <si>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</si>
  <si>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</si>
  <si>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</si>
  <si>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</si>
  <si>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</si>
  <si>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</si>
  <si>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</si>
  <si>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</si>
  <si>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</si>
  <si>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</si>
  <si>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</si>
  <si>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</si>
  <si>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</si>
  <si>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</si>
  <si>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</si>
  <si>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</si>
  <si>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</si>
  <si>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</si>
  <si>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</si>
  <si>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</si>
  <si>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</si>
  <si>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</si>
  <si>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</si>
  <si>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</si>
  <si>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</si>
  <si>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</si>
  <si>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</si>
  <si>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</si>
  <si>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</si>
  <si>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</si>
  <si>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</si>
  <si>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</si>
  <si>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</si>
  <si>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</si>
  <si>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</si>
  <si>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</si>
  <si>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</si>
  <si>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</si>
  <si>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</si>
  <si>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</si>
  <si>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</si>
  <si>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</si>
  <si>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</si>
  <si>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</si>
  <si>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</si>
  <si>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</si>
  <si>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</si>
  <si>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</si>
  <si>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</si>
  <si>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</si>
  <si>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</si>
  <si>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</si>
  <si>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</si>
  <si>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</si>
  <si>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</si>
  <si>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</si>
  <si>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</si>
  <si>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</si>
  <si>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</si>
  <si>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</si>
  <si>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</si>
  <si>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</si>
  <si>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</si>
  <si>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</si>
  <si>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</si>
  <si>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</si>
  <si>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</si>
  <si>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</si>
  <si>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</si>
  <si>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</si>
  <si>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</si>
  <si>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</si>
  <si>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</si>
  <si>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</si>
  <si>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</si>
  <si>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</si>
  <si>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</si>
  <si>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</si>
  <si>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</si>
  <si>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</si>
  <si>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</si>
  <si>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</si>
  <si>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</si>
  <si>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</si>
  <si>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</si>
  <si>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</si>
  <si>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</si>
  <si>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</si>
  <si>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</si>
  <si>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</si>
  <si>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</si>
  <si>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</si>
  <si>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</si>
  <si>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</si>
  <si>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</si>
  <si>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</si>
  <si>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</si>
  <si>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</si>
  <si>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</si>
  <si>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26/09/18 - VENCIMENTO 03/10/18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</si>
</sst>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3.875" style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599601</v>
      </c>
      <c r="C7" s="9">
        <f t="shared" si="0"/>
        <v>793540</v>
      </c>
      <c r="D7" s="9">
        <f t="shared" si="0"/>
        <v>787621</v>
      </c>
      <c r="E7" s="9">
        <f t="shared" si="0"/>
        <v>533075</v>
      </c>
      <c r="F7" s="9">
        <f t="shared" si="0"/>
        <v>463230</v>
      </c>
      <c r="G7" s="9">
        <f t="shared" si="0"/>
        <v>1207082</v>
      </c>
      <c r="H7" s="9">
        <f t="shared" si="0"/>
        <v>544529</v>
      </c>
      <c r="I7" s="9">
        <f t="shared" si="0"/>
        <v>125602</v>
      </c>
      <c r="J7" s="9">
        <f t="shared" si="0"/>
        <v>322224</v>
      </c>
      <c r="K7" s="9">
        <f t="shared" si="0"/>
        <v>258978</v>
      </c>
      <c r="L7" s="9">
        <f t="shared" si="0"/>
        <v>5635482</v>
      </c>
      <c r="M7" s="49"/>
    </row>
    <row r="8" spans="1:12" ht="17.25" customHeight="1">
      <c r="A8" s="10" t="s">
        <v>38</v>
      </c>
      <c r="B8" s="11">
        <f>B9+B12+B16</f>
        <v>289865</v>
      </c>
      <c r="C8" s="11">
        <f aca="true" t="shared" si="1" ref="C8:K8">C9+C12+C16</f>
        <v>394724</v>
      </c>
      <c r="D8" s="11">
        <f t="shared" si="1"/>
        <v>363023</v>
      </c>
      <c r="E8" s="11">
        <f t="shared" si="1"/>
        <v>267281</v>
      </c>
      <c r="F8" s="11">
        <f t="shared" si="1"/>
        <v>212556</v>
      </c>
      <c r="G8" s="11">
        <f t="shared" si="1"/>
        <v>581043</v>
      </c>
      <c r="H8" s="11">
        <f t="shared" si="1"/>
        <v>288083</v>
      </c>
      <c r="I8" s="11">
        <f t="shared" si="1"/>
        <v>56508</v>
      </c>
      <c r="J8" s="11">
        <f t="shared" si="1"/>
        <v>147719</v>
      </c>
      <c r="K8" s="11">
        <f t="shared" si="1"/>
        <v>130340</v>
      </c>
      <c r="L8" s="11">
        <f aca="true" t="shared" si="2" ref="L8:L29">SUM(B8:K8)</f>
        <v>2731142</v>
      </c>
    </row>
    <row r="9" spans="1:12" ht="17.25" customHeight="1">
      <c r="A9" s="15" t="s">
        <v>16</v>
      </c>
      <c r="B9" s="13">
        <f>+B10+B11</f>
        <v>34185</v>
      </c>
      <c r="C9" s="13">
        <f aca="true" t="shared" si="3" ref="C9:K9">+C10+C11</f>
        <v>48812</v>
      </c>
      <c r="D9" s="13">
        <f t="shared" si="3"/>
        <v>40489</v>
      </c>
      <c r="E9" s="13">
        <f t="shared" si="3"/>
        <v>31366</v>
      </c>
      <c r="F9" s="13">
        <f t="shared" si="3"/>
        <v>19575</v>
      </c>
      <c r="G9" s="13">
        <f t="shared" si="3"/>
        <v>45216</v>
      </c>
      <c r="H9" s="13">
        <f t="shared" si="3"/>
        <v>41185</v>
      </c>
      <c r="I9" s="13">
        <f t="shared" si="3"/>
        <v>7547</v>
      </c>
      <c r="J9" s="13">
        <f t="shared" si="3"/>
        <v>14892</v>
      </c>
      <c r="K9" s="13">
        <f t="shared" si="3"/>
        <v>14154</v>
      </c>
      <c r="L9" s="11">
        <f t="shared" si="2"/>
        <v>297421</v>
      </c>
    </row>
    <row r="10" spans="1:12" ht="17.25" customHeight="1">
      <c r="A10" s="29" t="s">
        <v>17</v>
      </c>
      <c r="B10" s="13">
        <v>34185</v>
      </c>
      <c r="C10" s="13">
        <v>48812</v>
      </c>
      <c r="D10" s="13">
        <v>40489</v>
      </c>
      <c r="E10" s="13">
        <v>31366</v>
      </c>
      <c r="F10" s="13">
        <v>19575</v>
      </c>
      <c r="G10" s="13">
        <v>45216</v>
      </c>
      <c r="H10" s="13">
        <v>41185</v>
      </c>
      <c r="I10" s="13">
        <v>7547</v>
      </c>
      <c r="J10" s="13">
        <v>14892</v>
      </c>
      <c r="K10" s="13">
        <v>14154</v>
      </c>
      <c r="L10" s="11">
        <f t="shared" si="2"/>
        <v>297421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243336</v>
      </c>
      <c r="C12" s="17">
        <f t="shared" si="4"/>
        <v>328123</v>
      </c>
      <c r="D12" s="17">
        <f t="shared" si="4"/>
        <v>306870</v>
      </c>
      <c r="E12" s="17">
        <f t="shared" si="4"/>
        <v>224758</v>
      </c>
      <c r="F12" s="17">
        <f t="shared" si="4"/>
        <v>181260</v>
      </c>
      <c r="G12" s="17">
        <f t="shared" si="4"/>
        <v>505079</v>
      </c>
      <c r="H12" s="17">
        <f t="shared" si="4"/>
        <v>234810</v>
      </c>
      <c r="I12" s="17">
        <f t="shared" si="4"/>
        <v>46203</v>
      </c>
      <c r="J12" s="17">
        <f t="shared" si="4"/>
        <v>126211</v>
      </c>
      <c r="K12" s="17">
        <f t="shared" si="4"/>
        <v>110169</v>
      </c>
      <c r="L12" s="11">
        <f t="shared" si="2"/>
        <v>2306819</v>
      </c>
    </row>
    <row r="13" spans="1:14" s="67" customFormat="1" ht="17.25" customHeight="1">
      <c r="A13" s="74" t="s">
        <v>19</v>
      </c>
      <c r="B13" s="75">
        <v>118319</v>
      </c>
      <c r="C13" s="75">
        <v>167006</v>
      </c>
      <c r="D13" s="75">
        <v>163132</v>
      </c>
      <c r="E13" s="75">
        <v>113306</v>
      </c>
      <c r="F13" s="75">
        <v>93537</v>
      </c>
      <c r="G13" s="75">
        <v>241288</v>
      </c>
      <c r="H13" s="75">
        <v>107211</v>
      </c>
      <c r="I13" s="75">
        <v>25378</v>
      </c>
      <c r="J13" s="75">
        <v>67504</v>
      </c>
      <c r="K13" s="75">
        <v>53848</v>
      </c>
      <c r="L13" s="76">
        <f t="shared" si="2"/>
        <v>1150529</v>
      </c>
      <c r="M13" s="77"/>
      <c r="N13" s="78"/>
    </row>
    <row r="14" spans="1:13" s="67" customFormat="1" ht="17.25" customHeight="1">
      <c r="A14" s="74" t="s">
        <v>20</v>
      </c>
      <c r="B14" s="75">
        <v>108415</v>
      </c>
      <c r="C14" s="75">
        <v>135516</v>
      </c>
      <c r="D14" s="75">
        <v>125707</v>
      </c>
      <c r="E14" s="75">
        <v>95340</v>
      </c>
      <c r="F14" s="75">
        <v>77306</v>
      </c>
      <c r="G14" s="75">
        <v>236112</v>
      </c>
      <c r="H14" s="75">
        <v>104101</v>
      </c>
      <c r="I14" s="75">
        <v>16730</v>
      </c>
      <c r="J14" s="75">
        <v>52373</v>
      </c>
      <c r="K14" s="75">
        <v>49936</v>
      </c>
      <c r="L14" s="76">
        <f t="shared" si="2"/>
        <v>1001536</v>
      </c>
      <c r="M14" s="77"/>
    </row>
    <row r="15" spans="1:12" ht="17.25" customHeight="1">
      <c r="A15" s="14" t="s">
        <v>21</v>
      </c>
      <c r="B15" s="13">
        <v>16602</v>
      </c>
      <c r="C15" s="13">
        <v>25601</v>
      </c>
      <c r="D15" s="13">
        <v>18031</v>
      </c>
      <c r="E15" s="13">
        <v>16112</v>
      </c>
      <c r="F15" s="13">
        <v>10417</v>
      </c>
      <c r="G15" s="13">
        <v>27679</v>
      </c>
      <c r="H15" s="13">
        <v>23498</v>
      </c>
      <c r="I15" s="13">
        <v>4095</v>
      </c>
      <c r="J15" s="13">
        <v>6334</v>
      </c>
      <c r="K15" s="13">
        <v>6385</v>
      </c>
      <c r="L15" s="11">
        <f t="shared" si="2"/>
        <v>154754</v>
      </c>
    </row>
    <row r="16" spans="1:12" ht="17.25" customHeight="1">
      <c r="A16" s="15" t="s">
        <v>34</v>
      </c>
      <c r="B16" s="13">
        <f>B17+B18+B19</f>
        <v>12344</v>
      </c>
      <c r="C16" s="13">
        <f aca="true" t="shared" si="5" ref="C16:K16">C17+C18+C19</f>
        <v>17789</v>
      </c>
      <c r="D16" s="13">
        <f t="shared" si="5"/>
        <v>15664</v>
      </c>
      <c r="E16" s="13">
        <f t="shared" si="5"/>
        <v>11157</v>
      </c>
      <c r="F16" s="13">
        <f t="shared" si="5"/>
        <v>11721</v>
      </c>
      <c r="G16" s="13">
        <f t="shared" si="5"/>
        <v>30748</v>
      </c>
      <c r="H16" s="13">
        <f t="shared" si="5"/>
        <v>12088</v>
      </c>
      <c r="I16" s="13">
        <f t="shared" si="5"/>
        <v>2758</v>
      </c>
      <c r="J16" s="13">
        <f t="shared" si="5"/>
        <v>6616</v>
      </c>
      <c r="K16" s="13">
        <f t="shared" si="5"/>
        <v>6017</v>
      </c>
      <c r="L16" s="11">
        <f t="shared" si="2"/>
        <v>126902</v>
      </c>
    </row>
    <row r="17" spans="1:12" ht="17.25" customHeight="1">
      <c r="A17" s="14" t="s">
        <v>35</v>
      </c>
      <c r="B17" s="13">
        <v>12318</v>
      </c>
      <c r="C17" s="13">
        <v>17749</v>
      </c>
      <c r="D17" s="13">
        <v>15641</v>
      </c>
      <c r="E17" s="13">
        <v>11124</v>
      </c>
      <c r="F17" s="13">
        <v>11704</v>
      </c>
      <c r="G17" s="13">
        <v>30700</v>
      </c>
      <c r="H17" s="13">
        <v>12055</v>
      </c>
      <c r="I17" s="13">
        <v>2758</v>
      </c>
      <c r="J17" s="13">
        <v>6602</v>
      </c>
      <c r="K17" s="13">
        <v>6006</v>
      </c>
      <c r="L17" s="11">
        <f t="shared" si="2"/>
        <v>126657</v>
      </c>
    </row>
    <row r="18" spans="1:12" ht="17.25" customHeight="1">
      <c r="A18" s="14" t="s">
        <v>36</v>
      </c>
      <c r="B18" s="13">
        <v>20</v>
      </c>
      <c r="C18" s="13">
        <v>20</v>
      </c>
      <c r="D18" s="13">
        <v>17</v>
      </c>
      <c r="E18" s="13">
        <v>21</v>
      </c>
      <c r="F18" s="13">
        <v>9</v>
      </c>
      <c r="G18" s="13">
        <v>31</v>
      </c>
      <c r="H18" s="13">
        <v>24</v>
      </c>
      <c r="I18" s="13">
        <v>0</v>
      </c>
      <c r="J18" s="13">
        <v>6</v>
      </c>
      <c r="K18" s="13">
        <v>8</v>
      </c>
      <c r="L18" s="11">
        <f t="shared" si="2"/>
        <v>156</v>
      </c>
    </row>
    <row r="19" spans="1:12" ht="17.25" customHeight="1">
      <c r="A19" s="14" t="s">
        <v>37</v>
      </c>
      <c r="B19" s="13">
        <v>6</v>
      </c>
      <c r="C19" s="13">
        <v>20</v>
      </c>
      <c r="D19" s="13">
        <v>6</v>
      </c>
      <c r="E19" s="13">
        <v>12</v>
      </c>
      <c r="F19" s="13">
        <v>8</v>
      </c>
      <c r="G19" s="13">
        <v>17</v>
      </c>
      <c r="H19" s="13">
        <v>9</v>
      </c>
      <c r="I19" s="13">
        <v>0</v>
      </c>
      <c r="J19" s="13">
        <v>8</v>
      </c>
      <c r="K19" s="13">
        <v>3</v>
      </c>
      <c r="L19" s="11">
        <f t="shared" si="2"/>
        <v>89</v>
      </c>
    </row>
    <row r="20" spans="1:12" ht="17.25" customHeight="1">
      <c r="A20" s="16" t="s">
        <v>22</v>
      </c>
      <c r="B20" s="11">
        <f>+B21+B22+B23</f>
        <v>171541</v>
      </c>
      <c r="C20" s="11">
        <f aca="true" t="shared" si="6" ref="C20:K20">+C21+C22+C23</f>
        <v>201756</v>
      </c>
      <c r="D20" s="11">
        <f t="shared" si="6"/>
        <v>219408</v>
      </c>
      <c r="E20" s="11">
        <f t="shared" si="6"/>
        <v>139228</v>
      </c>
      <c r="F20" s="11">
        <f t="shared" si="6"/>
        <v>150008</v>
      </c>
      <c r="G20" s="11">
        <f t="shared" si="6"/>
        <v>413700</v>
      </c>
      <c r="H20" s="11">
        <f t="shared" si="6"/>
        <v>140814</v>
      </c>
      <c r="I20" s="11">
        <f t="shared" si="6"/>
        <v>35143</v>
      </c>
      <c r="J20" s="11">
        <f t="shared" si="6"/>
        <v>84921</v>
      </c>
      <c r="K20" s="11">
        <f t="shared" si="6"/>
        <v>70223</v>
      </c>
      <c r="L20" s="11">
        <f t="shared" si="2"/>
        <v>1626742</v>
      </c>
    </row>
    <row r="21" spans="1:13" s="67" customFormat="1" ht="17.25" customHeight="1">
      <c r="A21" s="60" t="s">
        <v>23</v>
      </c>
      <c r="B21" s="75">
        <v>94461</v>
      </c>
      <c r="C21" s="75">
        <v>120785</v>
      </c>
      <c r="D21" s="75">
        <v>133636</v>
      </c>
      <c r="E21" s="75">
        <v>81454</v>
      </c>
      <c r="F21" s="75">
        <v>87984</v>
      </c>
      <c r="G21" s="75">
        <v>221555</v>
      </c>
      <c r="H21" s="75">
        <v>79904</v>
      </c>
      <c r="I21" s="75">
        <v>22078</v>
      </c>
      <c r="J21" s="75">
        <v>51004</v>
      </c>
      <c r="K21" s="75">
        <v>38635</v>
      </c>
      <c r="L21" s="76">
        <f t="shared" si="2"/>
        <v>931496</v>
      </c>
      <c r="M21" s="77"/>
    </row>
    <row r="22" spans="1:13" s="67" customFormat="1" ht="17.25" customHeight="1">
      <c r="A22" s="60" t="s">
        <v>24</v>
      </c>
      <c r="B22" s="75">
        <v>69728</v>
      </c>
      <c r="C22" s="75">
        <v>72042</v>
      </c>
      <c r="D22" s="75">
        <v>77869</v>
      </c>
      <c r="E22" s="75">
        <v>52294</v>
      </c>
      <c r="F22" s="75">
        <v>57129</v>
      </c>
      <c r="G22" s="75">
        <v>178389</v>
      </c>
      <c r="H22" s="75">
        <v>53107</v>
      </c>
      <c r="I22" s="75">
        <v>11385</v>
      </c>
      <c r="J22" s="75">
        <v>31098</v>
      </c>
      <c r="K22" s="75">
        <v>29002</v>
      </c>
      <c r="L22" s="76">
        <f t="shared" si="2"/>
        <v>632043</v>
      </c>
      <c r="M22" s="77"/>
    </row>
    <row r="23" spans="1:12" ht="17.25" customHeight="1">
      <c r="A23" s="12" t="s">
        <v>25</v>
      </c>
      <c r="B23" s="13">
        <v>7352</v>
      </c>
      <c r="C23" s="13">
        <v>8929</v>
      </c>
      <c r="D23" s="13">
        <v>7903</v>
      </c>
      <c r="E23" s="13">
        <v>5480</v>
      </c>
      <c r="F23" s="13">
        <v>4895</v>
      </c>
      <c r="G23" s="13">
        <v>13756</v>
      </c>
      <c r="H23" s="13">
        <v>7803</v>
      </c>
      <c r="I23" s="13">
        <v>1680</v>
      </c>
      <c r="J23" s="13">
        <v>2819</v>
      </c>
      <c r="K23" s="13">
        <v>2586</v>
      </c>
      <c r="L23" s="11">
        <f t="shared" si="2"/>
        <v>63203</v>
      </c>
    </row>
    <row r="24" spans="1:13" ht="17.25" customHeight="1">
      <c r="A24" s="16" t="s">
        <v>26</v>
      </c>
      <c r="B24" s="13">
        <f>+B25+B26</f>
        <v>138195</v>
      </c>
      <c r="C24" s="13">
        <f aca="true" t="shared" si="7" ref="C24:K24">+C25+C26</f>
        <v>197060</v>
      </c>
      <c r="D24" s="13">
        <f t="shared" si="7"/>
        <v>205190</v>
      </c>
      <c r="E24" s="13">
        <f t="shared" si="7"/>
        <v>126566</v>
      </c>
      <c r="F24" s="13">
        <f t="shared" si="7"/>
        <v>100666</v>
      </c>
      <c r="G24" s="13">
        <f t="shared" si="7"/>
        <v>212339</v>
      </c>
      <c r="H24" s="13">
        <f t="shared" si="7"/>
        <v>108308</v>
      </c>
      <c r="I24" s="13">
        <f t="shared" si="7"/>
        <v>33951</v>
      </c>
      <c r="J24" s="13">
        <f t="shared" si="7"/>
        <v>89584</v>
      </c>
      <c r="K24" s="13">
        <f t="shared" si="7"/>
        <v>58415</v>
      </c>
      <c r="L24" s="11">
        <f t="shared" si="2"/>
        <v>1270274</v>
      </c>
      <c r="M24" s="50"/>
    </row>
    <row r="25" spans="1:13" ht="17.25" customHeight="1">
      <c r="A25" s="12" t="s">
        <v>39</v>
      </c>
      <c r="B25" s="13">
        <v>75969</v>
      </c>
      <c r="C25" s="13">
        <v>113647</v>
      </c>
      <c r="D25" s="13">
        <v>122057</v>
      </c>
      <c r="E25" s="13">
        <v>76631</v>
      </c>
      <c r="F25" s="13">
        <v>57074</v>
      </c>
      <c r="G25" s="13">
        <v>120701</v>
      </c>
      <c r="H25" s="13">
        <v>62194</v>
      </c>
      <c r="I25" s="13">
        <v>22338</v>
      </c>
      <c r="J25" s="13">
        <v>51435</v>
      </c>
      <c r="K25" s="13">
        <v>32700</v>
      </c>
      <c r="L25" s="11">
        <f t="shared" si="2"/>
        <v>734746</v>
      </c>
      <c r="M25" s="49"/>
    </row>
    <row r="26" spans="1:13" ht="17.25" customHeight="1">
      <c r="A26" s="12" t="s">
        <v>40</v>
      </c>
      <c r="B26" s="13">
        <v>62226</v>
      </c>
      <c r="C26" s="13">
        <v>83413</v>
      </c>
      <c r="D26" s="13">
        <v>83133</v>
      </c>
      <c r="E26" s="13">
        <v>49935</v>
      </c>
      <c r="F26" s="13">
        <v>43592</v>
      </c>
      <c r="G26" s="13">
        <v>91638</v>
      </c>
      <c r="H26" s="13">
        <v>46114</v>
      </c>
      <c r="I26" s="13">
        <v>11613</v>
      </c>
      <c r="J26" s="13">
        <v>38149</v>
      </c>
      <c r="K26" s="13">
        <v>25715</v>
      </c>
      <c r="L26" s="11">
        <f t="shared" si="2"/>
        <v>535528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7324</v>
      </c>
      <c r="I27" s="11">
        <v>0</v>
      </c>
      <c r="J27" s="11">
        <v>0</v>
      </c>
      <c r="K27" s="11">
        <v>0</v>
      </c>
      <c r="L27" s="11">
        <f t="shared" si="2"/>
        <v>7324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39</v>
      </c>
      <c r="L29" s="11">
        <f t="shared" si="2"/>
        <v>39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11328.34</v>
      </c>
      <c r="I37" s="19">
        <v>0</v>
      </c>
      <c r="J37" s="19">
        <v>0</v>
      </c>
      <c r="K37" s="19">
        <v>0</v>
      </c>
      <c r="L37" s="23">
        <f>SUM(B37:K37)</f>
        <v>11328.34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3861618.24</v>
      </c>
      <c r="C49" s="22">
        <f aca="true" t="shared" si="11" ref="C49:H49">+C50+C62</f>
        <v>5742692.62</v>
      </c>
      <c r="D49" s="22">
        <f t="shared" si="11"/>
        <v>6601088.13</v>
      </c>
      <c r="E49" s="22">
        <f t="shared" si="11"/>
        <v>3752830.56</v>
      </c>
      <c r="F49" s="22">
        <f t="shared" si="11"/>
        <v>4212825.819999999</v>
      </c>
      <c r="G49" s="22">
        <f t="shared" si="11"/>
        <v>7072888.33</v>
      </c>
      <c r="H49" s="22">
        <f t="shared" si="11"/>
        <v>3685624.4</v>
      </c>
      <c r="I49" s="22">
        <f>+I50+I62</f>
        <v>655163.26</v>
      </c>
      <c r="J49" s="22">
        <f>+J50+J62</f>
        <v>1090917.92</v>
      </c>
      <c r="K49" s="22">
        <f>+K50+K62</f>
        <v>839450.91</v>
      </c>
      <c r="L49" s="22">
        <f aca="true" t="shared" si="12" ref="L49:L62">SUM(B49:K49)</f>
        <v>37515100.18999999</v>
      </c>
    </row>
    <row r="50" spans="1:12" ht="17.25" customHeight="1">
      <c r="A50" s="16" t="s">
        <v>60</v>
      </c>
      <c r="B50" s="23">
        <f>SUM(B51:B61)</f>
        <v>3844668.8400000003</v>
      </c>
      <c r="C50" s="23">
        <f aca="true" t="shared" si="13" ref="C50:K50">SUM(C51:C61)</f>
        <v>5719157.16</v>
      </c>
      <c r="D50" s="23">
        <f t="shared" si="13"/>
        <v>6577166.93</v>
      </c>
      <c r="E50" s="23">
        <f t="shared" si="13"/>
        <v>3729390.04</v>
      </c>
      <c r="F50" s="23">
        <f t="shared" si="13"/>
        <v>4198431.68</v>
      </c>
      <c r="G50" s="23">
        <f t="shared" si="13"/>
        <v>7048907.01</v>
      </c>
      <c r="H50" s="23">
        <f t="shared" si="13"/>
        <v>3668866.94</v>
      </c>
      <c r="I50" s="23">
        <f t="shared" si="13"/>
        <v>655163.26</v>
      </c>
      <c r="J50" s="23">
        <f t="shared" si="13"/>
        <v>1076938.92</v>
      </c>
      <c r="K50" s="23">
        <f t="shared" si="13"/>
        <v>839450.91</v>
      </c>
      <c r="L50" s="23">
        <f t="shared" si="12"/>
        <v>37358141.68999999</v>
      </c>
    </row>
    <row r="51" spans="1:12" ht="17.25" customHeight="1">
      <c r="A51" s="34" t="s">
        <v>61</v>
      </c>
      <c r="B51" s="23">
        <f aca="true" t="shared" si="14" ref="B51:H51">ROUND(B32*B7,2)</f>
        <v>1890122.23</v>
      </c>
      <c r="C51" s="23">
        <f t="shared" si="14"/>
        <v>2799053.64</v>
      </c>
      <c r="D51" s="23">
        <f t="shared" si="14"/>
        <v>3060143.87</v>
      </c>
      <c r="E51" s="23">
        <f t="shared" si="14"/>
        <v>1800407.51</v>
      </c>
      <c r="F51" s="23">
        <f t="shared" si="14"/>
        <v>1581698.84</v>
      </c>
      <c r="G51" s="23">
        <f t="shared" si="14"/>
        <v>3404454.07</v>
      </c>
      <c r="H51" s="23">
        <f t="shared" si="14"/>
        <v>1760952.33</v>
      </c>
      <c r="I51" s="23">
        <f>ROUND(I32*I7,2)</f>
        <v>654097.54</v>
      </c>
      <c r="J51" s="23">
        <f>ROUND(J32*J7,2)</f>
        <v>1051094.69</v>
      </c>
      <c r="K51" s="23">
        <f>ROUND(K32*K7,2)</f>
        <v>833624.28</v>
      </c>
      <c r="L51" s="23">
        <f t="shared" si="12"/>
        <v>18835649.000000004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11328.34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11328.34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1911354.54</v>
      </c>
      <c r="C58" s="19">
        <v>2857447.92</v>
      </c>
      <c r="D58" s="19">
        <v>3443873.91</v>
      </c>
      <c r="E58" s="19">
        <v>1888208.53</v>
      </c>
      <c r="F58" s="19">
        <v>2561974.57</v>
      </c>
      <c r="G58" s="19">
        <v>3563763.04</v>
      </c>
      <c r="H58" s="19">
        <v>1856201.92</v>
      </c>
      <c r="I58" s="19">
        <v>0</v>
      </c>
      <c r="J58" s="19">
        <v>0</v>
      </c>
      <c r="K58" s="19">
        <v>0</v>
      </c>
      <c r="L58" s="19">
        <f t="shared" si="12"/>
        <v>18082824.43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39100.39</v>
      </c>
      <c r="C60" s="36">
        <v>56881.88</v>
      </c>
      <c r="D60" s="36">
        <v>66763.39</v>
      </c>
      <c r="E60" s="36">
        <v>37328.6</v>
      </c>
      <c r="F60" s="36">
        <v>51381.35</v>
      </c>
      <c r="G60" s="36">
        <v>73259.82</v>
      </c>
      <c r="H60" s="36">
        <v>36669.31</v>
      </c>
      <c r="I60" s="19">
        <v>0</v>
      </c>
      <c r="J60" s="36">
        <v>23627.19</v>
      </c>
      <c r="K60" s="19">
        <v>0</v>
      </c>
      <c r="L60" s="23">
        <f t="shared" si="12"/>
        <v>385011.93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16949.4</v>
      </c>
      <c r="C62" s="36">
        <v>23535.46</v>
      </c>
      <c r="D62" s="36">
        <v>23921.2</v>
      </c>
      <c r="E62" s="36">
        <v>23440.52</v>
      </c>
      <c r="F62" s="36">
        <v>14394.14</v>
      </c>
      <c r="G62" s="36">
        <v>23981.32</v>
      </c>
      <c r="H62" s="36">
        <v>16757.46</v>
      </c>
      <c r="I62" s="19">
        <v>0</v>
      </c>
      <c r="J62" s="36">
        <v>13979</v>
      </c>
      <c r="K62" s="19">
        <v>0</v>
      </c>
      <c r="L62" s="36">
        <f t="shared" si="12"/>
        <v>156958.5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-2084251.9900000002</v>
      </c>
      <c r="C66" s="35">
        <f t="shared" si="15"/>
        <v>-3025707.39</v>
      </c>
      <c r="D66" s="35">
        <f t="shared" si="15"/>
        <v>-3582129.62</v>
      </c>
      <c r="E66" s="35">
        <f t="shared" si="15"/>
        <v>-2099835.95</v>
      </c>
      <c r="F66" s="35">
        <f t="shared" si="15"/>
        <v>-2706232.7700000005</v>
      </c>
      <c r="G66" s="35">
        <f t="shared" si="15"/>
        <v>-3809704.09</v>
      </c>
      <c r="H66" s="35">
        <f t="shared" si="15"/>
        <v>-1999644.2000000002</v>
      </c>
      <c r="I66" s="35">
        <f t="shared" si="15"/>
        <v>-165718.53</v>
      </c>
      <c r="J66" s="35">
        <f t="shared" si="15"/>
        <v>-71038</v>
      </c>
      <c r="K66" s="35">
        <f t="shared" si="15"/>
        <v>-64703.22</v>
      </c>
      <c r="L66" s="35">
        <f aca="true" t="shared" si="16" ref="L66:L116">SUM(B66:K66)</f>
        <v>-19608965.759999998</v>
      </c>
    </row>
    <row r="67" spans="1:12" ht="18.75" customHeight="1">
      <c r="A67" s="16" t="s">
        <v>73</v>
      </c>
      <c r="B67" s="35">
        <f aca="true" t="shared" si="17" ref="B67:K67">B68+B69+B70+B71+B72+B73</f>
        <v>-194366.12</v>
      </c>
      <c r="C67" s="35">
        <f t="shared" si="17"/>
        <v>-202105.77</v>
      </c>
      <c r="D67" s="35">
        <f t="shared" si="17"/>
        <v>-184019.85</v>
      </c>
      <c r="E67" s="35">
        <f t="shared" si="17"/>
        <v>-233956.85</v>
      </c>
      <c r="F67" s="35">
        <f t="shared" si="17"/>
        <v>-181825.06</v>
      </c>
      <c r="G67" s="35">
        <f t="shared" si="17"/>
        <v>-282394.74</v>
      </c>
      <c r="H67" s="35">
        <f t="shared" si="17"/>
        <v>-164740</v>
      </c>
      <c r="I67" s="35">
        <f t="shared" si="17"/>
        <v>-30188</v>
      </c>
      <c r="J67" s="35">
        <f t="shared" si="17"/>
        <v>-59568</v>
      </c>
      <c r="K67" s="35">
        <f t="shared" si="17"/>
        <v>-56772</v>
      </c>
      <c r="L67" s="35">
        <f t="shared" si="16"/>
        <v>-1589936.39</v>
      </c>
    </row>
    <row r="68" spans="1:13" s="67" customFormat="1" ht="18.75" customHeight="1">
      <c r="A68" s="60" t="s">
        <v>144</v>
      </c>
      <c r="B68" s="63">
        <f>-ROUND(B9*$D$3,2)</f>
        <v>-136740</v>
      </c>
      <c r="C68" s="63">
        <f aca="true" t="shared" si="18" ref="C68:J68">-ROUND(C9*$D$3,2)</f>
        <v>-195248</v>
      </c>
      <c r="D68" s="63">
        <f t="shared" si="18"/>
        <v>-161956</v>
      </c>
      <c r="E68" s="63">
        <f t="shared" si="18"/>
        <v>-125464</v>
      </c>
      <c r="F68" s="63">
        <f t="shared" si="18"/>
        <v>-78300</v>
      </c>
      <c r="G68" s="63">
        <f t="shared" si="18"/>
        <v>-180864</v>
      </c>
      <c r="H68" s="63">
        <f t="shared" si="18"/>
        <v>-164740</v>
      </c>
      <c r="I68" s="63">
        <f t="shared" si="18"/>
        <v>-30188</v>
      </c>
      <c r="J68" s="63">
        <f t="shared" si="18"/>
        <v>-59568</v>
      </c>
      <c r="K68" s="63">
        <f>-ROUND((K9+K29)*$D$3,2)</f>
        <v>-56772</v>
      </c>
      <c r="L68" s="63">
        <f t="shared" si="16"/>
        <v>-1189840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-568</v>
      </c>
      <c r="C70" s="35">
        <v>-236</v>
      </c>
      <c r="D70" s="35">
        <v>-204</v>
      </c>
      <c r="E70" s="35">
        <v>-404</v>
      </c>
      <c r="F70" s="35">
        <v>-496</v>
      </c>
      <c r="G70" s="35">
        <v>-268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-2176</v>
      </c>
    </row>
    <row r="71" spans="1:12" ht="18.75" customHeight="1">
      <c r="A71" s="12" t="s">
        <v>76</v>
      </c>
      <c r="B71" s="35">
        <v>-4004</v>
      </c>
      <c r="C71" s="35">
        <v>-1616</v>
      </c>
      <c r="D71" s="35">
        <v>-1036</v>
      </c>
      <c r="E71" s="35">
        <v>-1680</v>
      </c>
      <c r="F71" s="35">
        <v>-1428</v>
      </c>
      <c r="G71" s="35">
        <v>-812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-10576</v>
      </c>
    </row>
    <row r="72" spans="1:12" ht="18.75" customHeight="1">
      <c r="A72" s="12" t="s">
        <v>77</v>
      </c>
      <c r="B72" s="35">
        <v>-53054.12</v>
      </c>
      <c r="C72" s="35">
        <v>-5005.77</v>
      </c>
      <c r="D72" s="35">
        <v>-20823.85</v>
      </c>
      <c r="E72" s="35">
        <v>-106408.85</v>
      </c>
      <c r="F72" s="35">
        <v>-101601.06</v>
      </c>
      <c r="G72" s="35">
        <v>-100450.74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-387344.39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-1889885.87</v>
      </c>
      <c r="C74" s="63">
        <f t="shared" si="19"/>
        <v>-2823601.62</v>
      </c>
      <c r="D74" s="35">
        <f t="shared" si="19"/>
        <v>-3398109.77</v>
      </c>
      <c r="E74" s="63">
        <f t="shared" si="19"/>
        <v>-1865879.1</v>
      </c>
      <c r="F74" s="35">
        <f t="shared" si="19"/>
        <v>-2524407.7100000004</v>
      </c>
      <c r="G74" s="35">
        <f t="shared" si="19"/>
        <v>-3527309.35</v>
      </c>
      <c r="H74" s="63">
        <f t="shared" si="19"/>
        <v>-1834904.2000000002</v>
      </c>
      <c r="I74" s="35">
        <f t="shared" si="19"/>
        <v>-135530.53</v>
      </c>
      <c r="J74" s="63">
        <f t="shared" si="19"/>
        <v>-11470</v>
      </c>
      <c r="K74" s="63">
        <f t="shared" si="19"/>
        <v>-7931.22</v>
      </c>
      <c r="L74" s="63">
        <f t="shared" si="16"/>
        <v>-18019029.37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35">
        <v>0</v>
      </c>
      <c r="E76" s="19">
        <v>0</v>
      </c>
      <c r="F76" s="19">
        <v>0</v>
      </c>
      <c r="G76" s="35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35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-720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-720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63">
        <v>-81055.15</v>
      </c>
      <c r="C100" s="63">
        <v>-121176.3</v>
      </c>
      <c r="D100" s="63">
        <v>-146044.97</v>
      </c>
      <c r="E100" s="63">
        <v>-80073.59</v>
      </c>
      <c r="F100" s="63">
        <v>-108646.11</v>
      </c>
      <c r="G100" s="63">
        <v>-151129.12</v>
      </c>
      <c r="H100" s="63">
        <v>-78716.27</v>
      </c>
      <c r="I100" s="19">
        <v>0</v>
      </c>
      <c r="J100" s="19">
        <v>0</v>
      </c>
      <c r="K100" s="19">
        <v>0</v>
      </c>
      <c r="L100" s="63">
        <f t="shared" si="16"/>
        <v>-766841.51</v>
      </c>
      <c r="M100" s="52"/>
    </row>
    <row r="101" spans="1:13" ht="18.75" customHeight="1">
      <c r="A101" s="12" t="s">
        <v>106</v>
      </c>
      <c r="B101" s="63">
        <v>-1792072.3</v>
      </c>
      <c r="C101" s="63">
        <v>-2679122.66</v>
      </c>
      <c r="D101" s="63">
        <v>-3228951.47</v>
      </c>
      <c r="E101" s="63">
        <v>-1770370.77</v>
      </c>
      <c r="F101" s="63">
        <v>-2402088.97</v>
      </c>
      <c r="G101" s="63">
        <v>-3341358.65</v>
      </c>
      <c r="H101" s="63">
        <v>-1740361.61</v>
      </c>
      <c r="I101" s="19">
        <v>0</v>
      </c>
      <c r="J101" s="19">
        <v>0</v>
      </c>
      <c r="K101" s="19">
        <v>0</v>
      </c>
      <c r="L101" s="63">
        <f t="shared" si="16"/>
        <v>-16954326.43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63">
        <v>-500</v>
      </c>
      <c r="H109" s="57">
        <v>0</v>
      </c>
      <c r="I109" s="19">
        <v>0</v>
      </c>
      <c r="J109" s="57">
        <v>0</v>
      </c>
      <c r="K109" s="57">
        <v>0</v>
      </c>
      <c r="L109" s="63">
        <f t="shared" si="16"/>
        <v>-500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1777366.25</v>
      </c>
      <c r="C114" s="24">
        <f t="shared" si="20"/>
        <v>2716985.2300000004</v>
      </c>
      <c r="D114" s="24">
        <f t="shared" si="20"/>
        <v>3018958.5100000002</v>
      </c>
      <c r="E114" s="24">
        <f t="shared" si="20"/>
        <v>1652994.6099999999</v>
      </c>
      <c r="F114" s="24">
        <f t="shared" si="20"/>
        <v>1506593.049999999</v>
      </c>
      <c r="G114" s="24">
        <f t="shared" si="20"/>
        <v>3263184.2399999993</v>
      </c>
      <c r="H114" s="24">
        <f t="shared" si="20"/>
        <v>1685980.1999999997</v>
      </c>
      <c r="I114" s="24">
        <f>+I115+I116</f>
        <v>489444.73</v>
      </c>
      <c r="J114" s="24">
        <f>+J115+J116</f>
        <v>1019879.9199999999</v>
      </c>
      <c r="K114" s="24">
        <f>+K115+K116</f>
        <v>774747.6900000001</v>
      </c>
      <c r="L114" s="45">
        <f t="shared" si="16"/>
        <v>17906134.429999996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1760416.85</v>
      </c>
      <c r="C115" s="24">
        <f t="shared" si="21"/>
        <v>2693449.7700000005</v>
      </c>
      <c r="D115" s="24">
        <f t="shared" si="21"/>
        <v>2995037.31</v>
      </c>
      <c r="E115" s="24">
        <f t="shared" si="21"/>
        <v>1629554.0899999999</v>
      </c>
      <c r="F115" s="24">
        <f t="shared" si="21"/>
        <v>1492198.9099999992</v>
      </c>
      <c r="G115" s="24">
        <f t="shared" si="21"/>
        <v>3239202.9199999995</v>
      </c>
      <c r="H115" s="24">
        <f t="shared" si="21"/>
        <v>1669222.7399999998</v>
      </c>
      <c r="I115" s="24">
        <f t="shared" si="21"/>
        <v>489444.73</v>
      </c>
      <c r="J115" s="24">
        <f t="shared" si="21"/>
        <v>1005900.9199999999</v>
      </c>
      <c r="K115" s="24">
        <f t="shared" si="21"/>
        <v>774747.6900000001</v>
      </c>
      <c r="L115" s="45">
        <f t="shared" si="16"/>
        <v>17749175.930000003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16949.4</v>
      </c>
      <c r="C116" s="24">
        <f t="shared" si="22"/>
        <v>23535.46</v>
      </c>
      <c r="D116" s="24">
        <f t="shared" si="22"/>
        <v>23921.2</v>
      </c>
      <c r="E116" s="24">
        <f t="shared" si="22"/>
        <v>23440.52</v>
      </c>
      <c r="F116" s="24">
        <f t="shared" si="22"/>
        <v>14394.14</v>
      </c>
      <c r="G116" s="24">
        <f t="shared" si="22"/>
        <v>23981.32</v>
      </c>
      <c r="H116" s="24">
        <f t="shared" si="22"/>
        <v>16757.46</v>
      </c>
      <c r="I116" s="19">
        <f t="shared" si="22"/>
        <v>0</v>
      </c>
      <c r="J116" s="24">
        <f t="shared" si="22"/>
        <v>13979</v>
      </c>
      <c r="K116" s="24">
        <f t="shared" si="22"/>
        <v>0</v>
      </c>
      <c r="L116" s="45">
        <f t="shared" si="16"/>
        <v>156958.5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17906134.430000003</v>
      </c>
      <c r="M122" s="51"/>
    </row>
    <row r="123" spans="1:12" ht="18.75" customHeight="1">
      <c r="A123" s="26" t="s">
        <v>123</v>
      </c>
      <c r="B123" s="27">
        <v>218115.65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218115.65</v>
      </c>
    </row>
    <row r="124" spans="1:12" ht="18.75" customHeight="1">
      <c r="A124" s="26" t="s">
        <v>124</v>
      </c>
      <c r="B124" s="27">
        <v>1559250.6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1559250.6</v>
      </c>
    </row>
    <row r="125" spans="1:12" ht="18.75" customHeight="1">
      <c r="A125" s="26" t="s">
        <v>125</v>
      </c>
      <c r="B125" s="38">
        <v>0</v>
      </c>
      <c r="C125" s="27">
        <v>2716985.24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2716985.24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2809305.9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2809305.9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209652.61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209652.61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1636464.65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1636464.65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16529.95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16529.95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472592.33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472592.33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113164.77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113164.77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920835.94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920835.94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953293.47</v>
      </c>
      <c r="H134" s="38">
        <v>0</v>
      </c>
      <c r="I134" s="38">
        <v>0</v>
      </c>
      <c r="J134" s="38">
        <v>0</v>
      </c>
      <c r="K134" s="38"/>
      <c r="L134" s="39">
        <f t="shared" si="23"/>
        <v>953293.47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75436.56</v>
      </c>
      <c r="H135" s="38">
        <v>0</v>
      </c>
      <c r="I135" s="38">
        <v>0</v>
      </c>
      <c r="J135" s="38">
        <v>0</v>
      </c>
      <c r="K135" s="38"/>
      <c r="L135" s="39">
        <f t="shared" si="23"/>
        <v>75436.56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453968.35</v>
      </c>
      <c r="H136" s="38">
        <v>0</v>
      </c>
      <c r="I136" s="38">
        <v>0</v>
      </c>
      <c r="J136" s="38">
        <v>0</v>
      </c>
      <c r="K136" s="38"/>
      <c r="L136" s="39">
        <f t="shared" si="23"/>
        <v>453968.35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470552.2</v>
      </c>
      <c r="H137" s="38">
        <v>0</v>
      </c>
      <c r="I137" s="38">
        <v>0</v>
      </c>
      <c r="J137" s="38">
        <v>0</v>
      </c>
      <c r="K137" s="38"/>
      <c r="L137" s="39">
        <f t="shared" si="23"/>
        <v>470552.2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1309933.66</v>
      </c>
      <c r="H138" s="38">
        <v>0</v>
      </c>
      <c r="I138" s="38">
        <v>0</v>
      </c>
      <c r="J138" s="38">
        <v>0</v>
      </c>
      <c r="K138" s="38"/>
      <c r="L138" s="39">
        <f t="shared" si="23"/>
        <v>1309933.66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583071.91</v>
      </c>
      <c r="I139" s="38">
        <v>0</v>
      </c>
      <c r="J139" s="38">
        <v>0</v>
      </c>
      <c r="K139" s="38"/>
      <c r="L139" s="39">
        <f t="shared" si="23"/>
        <v>583071.91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1102908.3</v>
      </c>
      <c r="I140" s="38">
        <v>0</v>
      </c>
      <c r="J140" s="38">
        <v>0</v>
      </c>
      <c r="K140" s="38"/>
      <c r="L140" s="39">
        <f t="shared" si="23"/>
        <v>1102908.3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489444.73</v>
      </c>
      <c r="J141" s="38">
        <v>0</v>
      </c>
      <c r="K141" s="38"/>
      <c r="L141" s="39">
        <f t="shared" si="23"/>
        <v>489444.73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1019879.92</v>
      </c>
      <c r="K142" s="38"/>
      <c r="L142" s="39">
        <f t="shared" si="23"/>
        <v>1019879.92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774747.69</v>
      </c>
      <c r="L143" s="42">
        <f t="shared" si="23"/>
        <v>774747.69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1019879.9199999999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2018-07-27T20:11:04Z</cp:lastPrinted>
  <dcterms:created xsi:type="dcterms:W3CDTF">2012-11-28T17:54:39Z</dcterms:created>
  <dcterms:modified xsi:type="dcterms:W3CDTF">2018-10-02T19:24:31Z</dcterms:modified>
  <cp:category/>
  <cp:version/>
  <cp:contentType/>
  <cp:contentStatus/>
</cp:coreProperties>
</file>