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<sst xmlns="http://schemas.openxmlformats.org/spreadsheetml/2006/main" count="147" uniqueCount="147">
  <si>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</si>
  <si>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</si>
  <si>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</si>
  <si>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</si>
  <si>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</si>
  <si>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</si>
  <si>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</si>
  <si>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</si>
  <si>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</si>
  <si>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</si>
  <si>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</si>
  <si>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</si>
  <si>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</si>
  <si>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</si>
  <si>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</si>
  <si>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</si>
  <si>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</si>
  <si>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</si>
  <si>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</si>
  <si>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</si>
  <si>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</si>
  <si>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</si>
  <si>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</si>
  <si>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</si>
  <si>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</si>
  <si>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</si>
  <si>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</si>
  <si>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</si>
  <si>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</si>
  <si>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</si>
  <si>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</si>
  <si>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</si>
  <si>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</si>
  <si>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</si>
  <si>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</si>
  <si>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</si>
  <si>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</si>
  <si>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</si>
  <si>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</si>
  <si>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</si>
  <si>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</si>
  <si>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</si>
  <si>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</si>
  <si>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</si>
  <si>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</si>
  <si>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</si>
  <si>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</si>
  <si>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</si>
  <si>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</si>
  <si>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</si>
  <si>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</si>
  <si>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</si>
  <si>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</si>
  <si>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</si>
  <si>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</si>
  <si>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</si>
  <si>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</si>
  <si>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</si>
  <si>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</si>
  <si>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</si>
  <si>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</si>
  <si>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</si>
  <si>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</si>
  <si>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</si>
  <si>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</si>
  <si>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</si>
  <si>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</si>
  <si>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</si>
  <si>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</si>
  <si>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</si>
  <si>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</si>
  <si>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</si>
  <si>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</si>
  <si>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</si>
  <si>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</si>
  <si>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</si>
  <si>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</si>
  <si>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</si>
  <si>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</si>
  <si>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</si>
  <si>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</si>
  <si>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</si>
  <si>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</si>
  <si>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</si>
  <si>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</si>
  <si>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</si>
  <si>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</si>
  <si>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</si>
  <si>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</si>
  <si>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</si>
  <si>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</si>
  <si>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</si>
  <si>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</si>
  <si>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</si>
  <si>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</si>
  <si>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</si>
  <si>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</si>
  <si>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</si>
  <si>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</si>
  <si>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</si>
  <si>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</si>
  <si>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</si>
  <si>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</si>
  <si>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</si>
  <si>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</si>
  <si>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</si>
  <si>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</si>
  <si>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</si>
  <si>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</si>
  <si>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</si>
  <si>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</si>
  <si>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</si>
  <si>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</si>
  <si>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</si>
  <si>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</si>
  <si>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</si>
  <si>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</si>
  <si>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</si>
  <si>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</si>
  <si>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</si>
  <si>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</si>
  <si>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</si>
  <si>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</si>
  <si>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</si>
  <si>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</si>
  <si>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</si>
  <si>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</si>
  <si>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</si>
  <si>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</si>
  <si>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</si>
  <si>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</si>
  <si>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</si>
  <si>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</si>
  <si>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</si>
  <si>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</si>
  <si>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</si>
  <si>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</si>
  <si>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</si>
  <si>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</si>
  <si>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</si>
  <si>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</si>
  <si>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</si>
  <si>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</si>
  <si>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</si>
  <si>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</si>
  <si>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</si>
  <si>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22/09/18 - VENCIMENTO 28/09/18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</si>
</sst>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331903</v>
      </c>
      <c r="C7" s="9">
        <f t="shared" si="0"/>
        <v>446893</v>
      </c>
      <c r="D7" s="9">
        <f t="shared" si="0"/>
        <v>471669</v>
      </c>
      <c r="E7" s="9">
        <f t="shared" si="0"/>
        <v>272001</v>
      </c>
      <c r="F7" s="9">
        <f t="shared" si="0"/>
        <v>262021</v>
      </c>
      <c r="G7" s="9">
        <f t="shared" si="0"/>
        <v>667823</v>
      </c>
      <c r="H7" s="9">
        <f t="shared" si="0"/>
        <v>275782</v>
      </c>
      <c r="I7" s="9">
        <f t="shared" si="0"/>
        <v>63118</v>
      </c>
      <c r="J7" s="9">
        <f t="shared" si="0"/>
        <v>187048</v>
      </c>
      <c r="K7" s="9">
        <f t="shared" si="0"/>
        <v>149131</v>
      </c>
      <c r="L7" s="9">
        <f t="shared" si="0"/>
        <v>3127389</v>
      </c>
      <c r="M7" s="49"/>
    </row>
    <row r="8" spans="1:12" ht="17.25" customHeight="1">
      <c r="A8" s="10" t="s">
        <v>38</v>
      </c>
      <c r="B8" s="11">
        <f>B9+B12+B16</f>
        <v>161344</v>
      </c>
      <c r="C8" s="11">
        <f aca="true" t="shared" si="1" ref="C8:K8">C9+C12+C16</f>
        <v>227637</v>
      </c>
      <c r="D8" s="11">
        <f t="shared" si="1"/>
        <v>225180</v>
      </c>
      <c r="E8" s="11">
        <f t="shared" si="1"/>
        <v>139336</v>
      </c>
      <c r="F8" s="11">
        <f t="shared" si="1"/>
        <v>119143</v>
      </c>
      <c r="G8" s="11">
        <f t="shared" si="1"/>
        <v>321789</v>
      </c>
      <c r="H8" s="11">
        <f t="shared" si="1"/>
        <v>150020</v>
      </c>
      <c r="I8" s="11">
        <f t="shared" si="1"/>
        <v>29041</v>
      </c>
      <c r="J8" s="11">
        <f t="shared" si="1"/>
        <v>89768</v>
      </c>
      <c r="K8" s="11">
        <f t="shared" si="1"/>
        <v>74890</v>
      </c>
      <c r="L8" s="11">
        <f aca="true" t="shared" si="2" ref="L8:L29">SUM(B8:K8)</f>
        <v>1538148</v>
      </c>
    </row>
    <row r="9" spans="1:12" ht="17.25" customHeight="1">
      <c r="A9" s="15" t="s">
        <v>16</v>
      </c>
      <c r="B9" s="13">
        <f>+B10+B11</f>
        <v>26294</v>
      </c>
      <c r="C9" s="13">
        <f aca="true" t="shared" si="3" ref="C9:K9">+C10+C11</f>
        <v>41031</v>
      </c>
      <c r="D9" s="13">
        <f t="shared" si="3"/>
        <v>36110</v>
      </c>
      <c r="E9" s="13">
        <f t="shared" si="3"/>
        <v>23668</v>
      </c>
      <c r="F9" s="13">
        <f t="shared" si="3"/>
        <v>14374</v>
      </c>
      <c r="G9" s="13">
        <f t="shared" si="3"/>
        <v>32923</v>
      </c>
      <c r="H9" s="13">
        <f t="shared" si="3"/>
        <v>28663</v>
      </c>
      <c r="I9" s="13">
        <f t="shared" si="3"/>
        <v>5635</v>
      </c>
      <c r="J9" s="13">
        <f t="shared" si="3"/>
        <v>13428</v>
      </c>
      <c r="K9" s="13">
        <f t="shared" si="3"/>
        <v>10601</v>
      </c>
      <c r="L9" s="11">
        <f t="shared" si="2"/>
        <v>232727</v>
      </c>
    </row>
    <row r="10" spans="1:12" ht="17.25" customHeight="1">
      <c r="A10" s="29" t="s">
        <v>17</v>
      </c>
      <c r="B10" s="13">
        <v>26294</v>
      </c>
      <c r="C10" s="13">
        <v>41031</v>
      </c>
      <c r="D10" s="13">
        <v>36110</v>
      </c>
      <c r="E10" s="13">
        <v>23668</v>
      </c>
      <c r="F10" s="13">
        <v>14374</v>
      </c>
      <c r="G10" s="13">
        <v>32923</v>
      </c>
      <c r="H10" s="13">
        <v>28663</v>
      </c>
      <c r="I10" s="13">
        <v>5635</v>
      </c>
      <c r="J10" s="13">
        <v>13428</v>
      </c>
      <c r="K10" s="13">
        <v>10601</v>
      </c>
      <c r="L10" s="11">
        <f t="shared" si="2"/>
        <v>232727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127448</v>
      </c>
      <c r="C12" s="17">
        <f t="shared" si="4"/>
        <v>175617</v>
      </c>
      <c r="D12" s="17">
        <f t="shared" si="4"/>
        <v>178811</v>
      </c>
      <c r="E12" s="17">
        <f t="shared" si="4"/>
        <v>109257</v>
      </c>
      <c r="F12" s="17">
        <f t="shared" si="4"/>
        <v>97323</v>
      </c>
      <c r="G12" s="17">
        <f t="shared" si="4"/>
        <v>270354</v>
      </c>
      <c r="H12" s="17">
        <f t="shared" si="4"/>
        <v>114721</v>
      </c>
      <c r="I12" s="17">
        <f t="shared" si="4"/>
        <v>21940</v>
      </c>
      <c r="J12" s="17">
        <f t="shared" si="4"/>
        <v>72156</v>
      </c>
      <c r="K12" s="17">
        <f t="shared" si="4"/>
        <v>60220</v>
      </c>
      <c r="L12" s="11">
        <f t="shared" si="2"/>
        <v>1227847</v>
      </c>
    </row>
    <row r="13" spans="1:14" s="67" customFormat="1" ht="17.25" customHeight="1">
      <c r="A13" s="74" t="s">
        <v>19</v>
      </c>
      <c r="B13" s="75">
        <v>63060</v>
      </c>
      <c r="C13" s="75">
        <v>92783</v>
      </c>
      <c r="D13" s="75">
        <v>96543</v>
      </c>
      <c r="E13" s="75">
        <v>56864</v>
      </c>
      <c r="F13" s="75">
        <v>49056</v>
      </c>
      <c r="G13" s="75">
        <v>124221</v>
      </c>
      <c r="H13" s="75">
        <v>51759</v>
      </c>
      <c r="I13" s="75">
        <v>12473</v>
      </c>
      <c r="J13" s="75">
        <v>39051</v>
      </c>
      <c r="K13" s="75">
        <v>29061</v>
      </c>
      <c r="L13" s="76">
        <f t="shared" si="2"/>
        <v>614871</v>
      </c>
      <c r="M13" s="77"/>
      <c r="N13" s="78"/>
    </row>
    <row r="14" spans="1:13" s="67" customFormat="1" ht="17.25" customHeight="1">
      <c r="A14" s="74" t="s">
        <v>20</v>
      </c>
      <c r="B14" s="75">
        <v>57976</v>
      </c>
      <c r="C14" s="75">
        <v>73348</v>
      </c>
      <c r="D14" s="75">
        <v>75293</v>
      </c>
      <c r="E14" s="75">
        <v>46696</v>
      </c>
      <c r="F14" s="75">
        <v>44436</v>
      </c>
      <c r="G14" s="75">
        <v>135925</v>
      </c>
      <c r="H14" s="75">
        <v>54477</v>
      </c>
      <c r="I14" s="75">
        <v>8225</v>
      </c>
      <c r="J14" s="75">
        <v>30604</v>
      </c>
      <c r="K14" s="75">
        <v>28797</v>
      </c>
      <c r="L14" s="76">
        <f t="shared" si="2"/>
        <v>555777</v>
      </c>
      <c r="M14" s="77"/>
    </row>
    <row r="15" spans="1:12" ht="17.25" customHeight="1">
      <c r="A15" s="14" t="s">
        <v>21</v>
      </c>
      <c r="B15" s="13">
        <v>6412</v>
      </c>
      <c r="C15" s="13">
        <v>9486</v>
      </c>
      <c r="D15" s="13">
        <v>6975</v>
      </c>
      <c r="E15" s="13">
        <v>5697</v>
      </c>
      <c r="F15" s="13">
        <v>3831</v>
      </c>
      <c r="G15" s="13">
        <v>10208</v>
      </c>
      <c r="H15" s="13">
        <v>8485</v>
      </c>
      <c r="I15" s="13">
        <v>1242</v>
      </c>
      <c r="J15" s="13">
        <v>2501</v>
      </c>
      <c r="K15" s="13">
        <v>2362</v>
      </c>
      <c r="L15" s="11">
        <f t="shared" si="2"/>
        <v>57199</v>
      </c>
    </row>
    <row r="16" spans="1:12" ht="17.25" customHeight="1">
      <c r="A16" s="15" t="s">
        <v>34</v>
      </c>
      <c r="B16" s="13">
        <f>B17+B18+B19</f>
        <v>7602</v>
      </c>
      <c r="C16" s="13">
        <f aca="true" t="shared" si="5" ref="C16:K16">C17+C18+C19</f>
        <v>10989</v>
      </c>
      <c r="D16" s="13">
        <f t="shared" si="5"/>
        <v>10259</v>
      </c>
      <c r="E16" s="13">
        <f t="shared" si="5"/>
        <v>6411</v>
      </c>
      <c r="F16" s="13">
        <f t="shared" si="5"/>
        <v>7446</v>
      </c>
      <c r="G16" s="13">
        <f t="shared" si="5"/>
        <v>18512</v>
      </c>
      <c r="H16" s="13">
        <f t="shared" si="5"/>
        <v>6636</v>
      </c>
      <c r="I16" s="13">
        <f t="shared" si="5"/>
        <v>1466</v>
      </c>
      <c r="J16" s="13">
        <f t="shared" si="5"/>
        <v>4184</v>
      </c>
      <c r="K16" s="13">
        <f t="shared" si="5"/>
        <v>4069</v>
      </c>
      <c r="L16" s="11">
        <f t="shared" si="2"/>
        <v>77574</v>
      </c>
    </row>
    <row r="17" spans="1:12" ht="17.25" customHeight="1">
      <c r="A17" s="14" t="s">
        <v>35</v>
      </c>
      <c r="B17" s="13">
        <v>7586</v>
      </c>
      <c r="C17" s="13">
        <v>10968</v>
      </c>
      <c r="D17" s="13">
        <v>10239</v>
      </c>
      <c r="E17" s="13">
        <v>6389</v>
      </c>
      <c r="F17" s="13">
        <v>7435</v>
      </c>
      <c r="G17" s="13">
        <v>18479</v>
      </c>
      <c r="H17" s="13">
        <v>6626</v>
      </c>
      <c r="I17" s="13">
        <v>1465</v>
      </c>
      <c r="J17" s="13">
        <v>4176</v>
      </c>
      <c r="K17" s="13">
        <v>4059</v>
      </c>
      <c r="L17" s="11">
        <f t="shared" si="2"/>
        <v>77422</v>
      </c>
    </row>
    <row r="18" spans="1:12" ht="17.25" customHeight="1">
      <c r="A18" s="14" t="s">
        <v>36</v>
      </c>
      <c r="B18" s="13">
        <v>10</v>
      </c>
      <c r="C18" s="13">
        <v>11</v>
      </c>
      <c r="D18" s="13">
        <v>16</v>
      </c>
      <c r="E18" s="13">
        <v>20</v>
      </c>
      <c r="F18" s="13">
        <v>5</v>
      </c>
      <c r="G18" s="13">
        <v>18</v>
      </c>
      <c r="H18" s="13">
        <v>9</v>
      </c>
      <c r="I18" s="13">
        <v>0</v>
      </c>
      <c r="J18" s="13">
        <v>1</v>
      </c>
      <c r="K18" s="13">
        <v>5</v>
      </c>
      <c r="L18" s="11">
        <f t="shared" si="2"/>
        <v>95</v>
      </c>
    </row>
    <row r="19" spans="1:12" ht="17.25" customHeight="1">
      <c r="A19" s="14" t="s">
        <v>37</v>
      </c>
      <c r="B19" s="13">
        <v>6</v>
      </c>
      <c r="C19" s="13">
        <v>10</v>
      </c>
      <c r="D19" s="13">
        <v>4</v>
      </c>
      <c r="E19" s="13">
        <v>2</v>
      </c>
      <c r="F19" s="13">
        <v>6</v>
      </c>
      <c r="G19" s="13">
        <v>15</v>
      </c>
      <c r="H19" s="13">
        <v>1</v>
      </c>
      <c r="I19" s="13">
        <v>1</v>
      </c>
      <c r="J19" s="13">
        <v>7</v>
      </c>
      <c r="K19" s="13">
        <v>5</v>
      </c>
      <c r="L19" s="11">
        <f t="shared" si="2"/>
        <v>57</v>
      </c>
    </row>
    <row r="20" spans="1:12" ht="17.25" customHeight="1">
      <c r="A20" s="16" t="s">
        <v>22</v>
      </c>
      <c r="B20" s="11">
        <f>+B21+B22+B23</f>
        <v>93265</v>
      </c>
      <c r="C20" s="11">
        <f aca="true" t="shared" si="6" ref="C20:K20">+C21+C22+C23</f>
        <v>109445</v>
      </c>
      <c r="D20" s="11">
        <f t="shared" si="6"/>
        <v>129228</v>
      </c>
      <c r="E20" s="11">
        <f t="shared" si="6"/>
        <v>68896</v>
      </c>
      <c r="F20" s="11">
        <f t="shared" si="6"/>
        <v>87064</v>
      </c>
      <c r="G20" s="11">
        <f t="shared" si="6"/>
        <v>233881</v>
      </c>
      <c r="H20" s="11">
        <f t="shared" si="6"/>
        <v>70220</v>
      </c>
      <c r="I20" s="11">
        <f t="shared" si="6"/>
        <v>17360</v>
      </c>
      <c r="J20" s="11">
        <f t="shared" si="6"/>
        <v>48224</v>
      </c>
      <c r="K20" s="11">
        <f t="shared" si="6"/>
        <v>40449</v>
      </c>
      <c r="L20" s="11">
        <f t="shared" si="2"/>
        <v>898032</v>
      </c>
    </row>
    <row r="21" spans="1:13" s="67" customFormat="1" ht="17.25" customHeight="1">
      <c r="A21" s="60" t="s">
        <v>23</v>
      </c>
      <c r="B21" s="75">
        <v>50909</v>
      </c>
      <c r="C21" s="75">
        <v>65056</v>
      </c>
      <c r="D21" s="75">
        <v>77714</v>
      </c>
      <c r="E21" s="75">
        <v>40091</v>
      </c>
      <c r="F21" s="75">
        <v>48205</v>
      </c>
      <c r="G21" s="75">
        <v>114830</v>
      </c>
      <c r="H21" s="75">
        <v>36898</v>
      </c>
      <c r="I21" s="75">
        <v>11012</v>
      </c>
      <c r="J21" s="75">
        <v>27966</v>
      </c>
      <c r="K21" s="75">
        <v>21134</v>
      </c>
      <c r="L21" s="76">
        <f t="shared" si="2"/>
        <v>493815</v>
      </c>
      <c r="M21" s="77"/>
    </row>
    <row r="22" spans="1:13" s="67" customFormat="1" ht="17.25" customHeight="1">
      <c r="A22" s="60" t="s">
        <v>24</v>
      </c>
      <c r="B22" s="75">
        <v>39287</v>
      </c>
      <c r="C22" s="75">
        <v>40684</v>
      </c>
      <c r="D22" s="75">
        <v>48156</v>
      </c>
      <c r="E22" s="75">
        <v>26736</v>
      </c>
      <c r="F22" s="75">
        <v>36782</v>
      </c>
      <c r="G22" s="75">
        <v>113152</v>
      </c>
      <c r="H22" s="75">
        <v>30547</v>
      </c>
      <c r="I22" s="75">
        <v>5829</v>
      </c>
      <c r="J22" s="75">
        <v>19033</v>
      </c>
      <c r="K22" s="75">
        <v>18173</v>
      </c>
      <c r="L22" s="76">
        <f t="shared" si="2"/>
        <v>378379</v>
      </c>
      <c r="M22" s="77"/>
    </row>
    <row r="23" spans="1:12" ht="17.25" customHeight="1">
      <c r="A23" s="12" t="s">
        <v>25</v>
      </c>
      <c r="B23" s="13">
        <v>3069</v>
      </c>
      <c r="C23" s="13">
        <v>3705</v>
      </c>
      <c r="D23" s="13">
        <v>3358</v>
      </c>
      <c r="E23" s="13">
        <v>2069</v>
      </c>
      <c r="F23" s="13">
        <v>2077</v>
      </c>
      <c r="G23" s="13">
        <v>5899</v>
      </c>
      <c r="H23" s="13">
        <v>2775</v>
      </c>
      <c r="I23" s="13">
        <v>519</v>
      </c>
      <c r="J23" s="13">
        <v>1225</v>
      </c>
      <c r="K23" s="13">
        <v>1142</v>
      </c>
      <c r="L23" s="11">
        <f t="shared" si="2"/>
        <v>25838</v>
      </c>
    </row>
    <row r="24" spans="1:13" ht="17.25" customHeight="1">
      <c r="A24" s="16" t="s">
        <v>26</v>
      </c>
      <c r="B24" s="13">
        <f>+B25+B26</f>
        <v>77294</v>
      </c>
      <c r="C24" s="13">
        <f aca="true" t="shared" si="7" ref="C24:K24">+C25+C26</f>
        <v>109811</v>
      </c>
      <c r="D24" s="13">
        <f t="shared" si="7"/>
        <v>117261</v>
      </c>
      <c r="E24" s="13">
        <f t="shared" si="7"/>
        <v>63769</v>
      </c>
      <c r="F24" s="13">
        <f t="shared" si="7"/>
        <v>55814</v>
      </c>
      <c r="G24" s="13">
        <f t="shared" si="7"/>
        <v>112153</v>
      </c>
      <c r="H24" s="13">
        <f t="shared" si="7"/>
        <v>52542</v>
      </c>
      <c r="I24" s="13">
        <f t="shared" si="7"/>
        <v>16717</v>
      </c>
      <c r="J24" s="13">
        <f t="shared" si="7"/>
        <v>49056</v>
      </c>
      <c r="K24" s="13">
        <f t="shared" si="7"/>
        <v>33792</v>
      </c>
      <c r="L24" s="11">
        <f t="shared" si="2"/>
        <v>688209</v>
      </c>
      <c r="M24" s="50"/>
    </row>
    <row r="25" spans="1:13" ht="17.25" customHeight="1">
      <c r="A25" s="12" t="s">
        <v>39</v>
      </c>
      <c r="B25" s="13">
        <v>46210</v>
      </c>
      <c r="C25" s="13">
        <v>66873</v>
      </c>
      <c r="D25" s="13">
        <v>74356</v>
      </c>
      <c r="E25" s="13">
        <v>42079</v>
      </c>
      <c r="F25" s="13">
        <v>32183</v>
      </c>
      <c r="G25" s="13">
        <v>66118</v>
      </c>
      <c r="H25" s="13">
        <v>32008</v>
      </c>
      <c r="I25" s="13">
        <v>12029</v>
      </c>
      <c r="J25" s="13">
        <v>30100</v>
      </c>
      <c r="K25" s="13">
        <v>20030</v>
      </c>
      <c r="L25" s="11">
        <f t="shared" si="2"/>
        <v>421986</v>
      </c>
      <c r="M25" s="49"/>
    </row>
    <row r="26" spans="1:13" ht="17.25" customHeight="1">
      <c r="A26" s="12" t="s">
        <v>40</v>
      </c>
      <c r="B26" s="13">
        <v>31084</v>
      </c>
      <c r="C26" s="13">
        <v>42938</v>
      </c>
      <c r="D26" s="13">
        <v>42905</v>
      </c>
      <c r="E26" s="13">
        <v>21690</v>
      </c>
      <c r="F26" s="13">
        <v>23631</v>
      </c>
      <c r="G26" s="13">
        <v>46035</v>
      </c>
      <c r="H26" s="13">
        <v>20534</v>
      </c>
      <c r="I26" s="13">
        <v>4688</v>
      </c>
      <c r="J26" s="13">
        <v>18956</v>
      </c>
      <c r="K26" s="13">
        <v>13762</v>
      </c>
      <c r="L26" s="11">
        <f t="shared" si="2"/>
        <v>266223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3000</v>
      </c>
      <c r="I27" s="11">
        <v>0</v>
      </c>
      <c r="J27" s="11">
        <v>0</v>
      </c>
      <c r="K27" s="11">
        <v>0</v>
      </c>
      <c r="L27" s="11">
        <f t="shared" si="2"/>
        <v>3000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44</v>
      </c>
      <c r="L29" s="11">
        <f t="shared" si="2"/>
        <v>44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25311.72</v>
      </c>
      <c r="I37" s="19">
        <v>0</v>
      </c>
      <c r="J37" s="19">
        <v>0</v>
      </c>
      <c r="K37" s="19">
        <v>0</v>
      </c>
      <c r="L37" s="23">
        <f>SUM(B37:K37)</f>
        <v>25311.72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1067298.91</v>
      </c>
      <c r="C49" s="22">
        <f aca="true" t="shared" si="11" ref="C49:H49">+C50+C62</f>
        <v>1605634.8599999999</v>
      </c>
      <c r="D49" s="22">
        <f t="shared" si="11"/>
        <v>1862882.53</v>
      </c>
      <c r="E49" s="22">
        <f t="shared" si="11"/>
        <v>945542.1000000001</v>
      </c>
      <c r="F49" s="22">
        <f t="shared" si="11"/>
        <v>912441.76</v>
      </c>
      <c r="G49" s="22">
        <f t="shared" si="11"/>
        <v>1914939.3900000001</v>
      </c>
      <c r="H49" s="22">
        <f t="shared" si="11"/>
        <v>937635.63</v>
      </c>
      <c r="I49" s="22">
        <f>+I50+I62</f>
        <v>329765.32999999996</v>
      </c>
      <c r="J49" s="22">
        <f>+J50+J62</f>
        <v>626346.62</v>
      </c>
      <c r="K49" s="22">
        <f>+K50+K62</f>
        <v>485864.41000000003</v>
      </c>
      <c r="L49" s="22">
        <f aca="true" t="shared" si="12" ref="L49:L62">SUM(B49:K49)</f>
        <v>10688351.540000001</v>
      </c>
    </row>
    <row r="50" spans="1:12" ht="17.25" customHeight="1">
      <c r="A50" s="16" t="s">
        <v>60</v>
      </c>
      <c r="B50" s="23">
        <f>SUM(B51:B61)</f>
        <v>1050349.51</v>
      </c>
      <c r="C50" s="23">
        <f aca="true" t="shared" si="13" ref="C50:K50">SUM(C51:C61)</f>
        <v>1582099.4</v>
      </c>
      <c r="D50" s="23">
        <f t="shared" si="13"/>
        <v>1838961.33</v>
      </c>
      <c r="E50" s="23">
        <f t="shared" si="13"/>
        <v>922101.5800000001</v>
      </c>
      <c r="F50" s="23">
        <f t="shared" si="13"/>
        <v>898047.62</v>
      </c>
      <c r="G50" s="23">
        <f t="shared" si="13"/>
        <v>1890958.07</v>
      </c>
      <c r="H50" s="23">
        <f t="shared" si="13"/>
        <v>920878.17</v>
      </c>
      <c r="I50" s="23">
        <f t="shared" si="13"/>
        <v>329765.32999999996</v>
      </c>
      <c r="J50" s="23">
        <f t="shared" si="13"/>
        <v>612367.62</v>
      </c>
      <c r="K50" s="23">
        <f t="shared" si="13"/>
        <v>485864.41000000003</v>
      </c>
      <c r="L50" s="23">
        <f t="shared" si="12"/>
        <v>10531393.040000001</v>
      </c>
    </row>
    <row r="51" spans="1:12" ht="17.25" customHeight="1">
      <c r="A51" s="34" t="s">
        <v>61</v>
      </c>
      <c r="B51" s="23">
        <f aca="true" t="shared" si="14" ref="B51:H51">ROUND(B32*B7,2)</f>
        <v>1046257.83</v>
      </c>
      <c r="C51" s="23">
        <f t="shared" si="14"/>
        <v>1576325.68</v>
      </c>
      <c r="D51" s="23">
        <f t="shared" si="14"/>
        <v>1832575.57</v>
      </c>
      <c r="E51" s="23">
        <f t="shared" si="14"/>
        <v>918656.18</v>
      </c>
      <c r="F51" s="23">
        <f t="shared" si="14"/>
        <v>894670.7</v>
      </c>
      <c r="G51" s="23">
        <f t="shared" si="14"/>
        <v>1883527.99</v>
      </c>
      <c r="H51" s="23">
        <f t="shared" si="14"/>
        <v>891851.41</v>
      </c>
      <c r="I51" s="23">
        <f>ROUND(I32*I7,2)</f>
        <v>328699.61</v>
      </c>
      <c r="J51" s="23">
        <f>ROUND(J32*J7,2)</f>
        <v>610150.58</v>
      </c>
      <c r="K51" s="23">
        <f>ROUND(K32*K7,2)</f>
        <v>480037.78</v>
      </c>
      <c r="L51" s="23">
        <f t="shared" si="12"/>
        <v>10462753.329999998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25311.72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25311.72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23981.32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156958.5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-105176</v>
      </c>
      <c r="C66" s="35">
        <f t="shared" si="15"/>
        <v>-164144.03</v>
      </c>
      <c r="D66" s="35">
        <f t="shared" si="15"/>
        <v>-145543.33</v>
      </c>
      <c r="E66" s="35">
        <f t="shared" si="15"/>
        <v>-94672</v>
      </c>
      <c r="F66" s="35">
        <f t="shared" si="15"/>
        <v>-57496</v>
      </c>
      <c r="G66" s="35">
        <f t="shared" si="15"/>
        <v>-134192</v>
      </c>
      <c r="H66" s="35">
        <f t="shared" si="15"/>
        <v>-114652</v>
      </c>
      <c r="I66" s="35">
        <f t="shared" si="15"/>
        <v>-92506.85</v>
      </c>
      <c r="J66" s="35">
        <f t="shared" si="15"/>
        <v>-53712</v>
      </c>
      <c r="K66" s="35">
        <f t="shared" si="15"/>
        <v>-42973.33</v>
      </c>
      <c r="L66" s="35">
        <f aca="true" t="shared" si="16" ref="L66:L116">SUM(B66:K66)</f>
        <v>-1005067.5399999999</v>
      </c>
    </row>
    <row r="67" spans="1:12" ht="18.75" customHeight="1">
      <c r="A67" s="16" t="s">
        <v>73</v>
      </c>
      <c r="B67" s="35">
        <f aca="true" t="shared" si="17" ref="B67:K67">B68+B69+B70+B71+B72+B73</f>
        <v>-105176</v>
      </c>
      <c r="C67" s="35">
        <f t="shared" si="17"/>
        <v>-164124</v>
      </c>
      <c r="D67" s="35">
        <f t="shared" si="17"/>
        <v>-144440</v>
      </c>
      <c r="E67" s="35">
        <f t="shared" si="17"/>
        <v>-94672</v>
      </c>
      <c r="F67" s="35">
        <f t="shared" si="17"/>
        <v>-57496</v>
      </c>
      <c r="G67" s="35">
        <f t="shared" si="17"/>
        <v>-131692</v>
      </c>
      <c r="H67" s="35">
        <f t="shared" si="17"/>
        <v>-114652</v>
      </c>
      <c r="I67" s="35">
        <f t="shared" si="17"/>
        <v>-22540</v>
      </c>
      <c r="J67" s="35">
        <f t="shared" si="17"/>
        <v>-53712</v>
      </c>
      <c r="K67" s="35">
        <f t="shared" si="17"/>
        <v>-42580</v>
      </c>
      <c r="L67" s="35">
        <f t="shared" si="16"/>
        <v>-931084</v>
      </c>
    </row>
    <row r="68" spans="1:13" s="67" customFormat="1" ht="18.75" customHeight="1">
      <c r="A68" s="60" t="s">
        <v>144</v>
      </c>
      <c r="B68" s="63">
        <f>-ROUND(B9*$D$3,2)</f>
        <v>-105176</v>
      </c>
      <c r="C68" s="63">
        <f aca="true" t="shared" si="18" ref="C68:J68">-ROUND(C9*$D$3,2)</f>
        <v>-164124</v>
      </c>
      <c r="D68" s="63">
        <f t="shared" si="18"/>
        <v>-144440</v>
      </c>
      <c r="E68" s="63">
        <f t="shared" si="18"/>
        <v>-94672</v>
      </c>
      <c r="F68" s="63">
        <f t="shared" si="18"/>
        <v>-57496</v>
      </c>
      <c r="G68" s="63">
        <f t="shared" si="18"/>
        <v>-131692</v>
      </c>
      <c r="H68" s="63">
        <f t="shared" si="18"/>
        <v>-114652</v>
      </c>
      <c r="I68" s="63">
        <f t="shared" si="18"/>
        <v>-22540</v>
      </c>
      <c r="J68" s="63">
        <f t="shared" si="18"/>
        <v>-53712</v>
      </c>
      <c r="K68" s="63">
        <f>-ROUND((K9+K29)*$D$3,2)</f>
        <v>-42580</v>
      </c>
      <c r="L68" s="63">
        <f t="shared" si="16"/>
        <v>-931084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-2500</v>
      </c>
      <c r="H74" s="19">
        <v>0</v>
      </c>
      <c r="I74" s="35">
        <f t="shared" si="19"/>
        <v>-69966.85</v>
      </c>
      <c r="J74" s="19">
        <v>0</v>
      </c>
      <c r="K74" s="63">
        <f t="shared" si="19"/>
        <v>-393.33</v>
      </c>
      <c r="L74" s="63">
        <f t="shared" si="16"/>
        <v>-73983.54000000001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962122.91</v>
      </c>
      <c r="C114" s="24">
        <f t="shared" si="20"/>
        <v>1441490.8299999998</v>
      </c>
      <c r="D114" s="24">
        <f t="shared" si="20"/>
        <v>1717339.2</v>
      </c>
      <c r="E114" s="24">
        <f t="shared" si="20"/>
        <v>850870.1000000001</v>
      </c>
      <c r="F114" s="24">
        <f t="shared" si="20"/>
        <v>854945.76</v>
      </c>
      <c r="G114" s="24">
        <f t="shared" si="20"/>
        <v>1780747.3900000001</v>
      </c>
      <c r="H114" s="24">
        <f t="shared" si="20"/>
        <v>822983.63</v>
      </c>
      <c r="I114" s="24">
        <f>+I115+I116</f>
        <v>237258.47999999995</v>
      </c>
      <c r="J114" s="24">
        <f>+J115+J116</f>
        <v>572634.62</v>
      </c>
      <c r="K114" s="24">
        <f>+K115+K116</f>
        <v>442891.08</v>
      </c>
      <c r="L114" s="45">
        <f t="shared" si="16"/>
        <v>9683284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945173.51</v>
      </c>
      <c r="C115" s="24">
        <f t="shared" si="21"/>
        <v>1417955.3699999999</v>
      </c>
      <c r="D115" s="24">
        <f t="shared" si="21"/>
        <v>1693418</v>
      </c>
      <c r="E115" s="24">
        <f t="shared" si="21"/>
        <v>827429.5800000001</v>
      </c>
      <c r="F115" s="24">
        <f t="shared" si="21"/>
        <v>840551.62</v>
      </c>
      <c r="G115" s="24">
        <f t="shared" si="21"/>
        <v>1756766.07</v>
      </c>
      <c r="H115" s="24">
        <f t="shared" si="21"/>
        <v>806226.17</v>
      </c>
      <c r="I115" s="24">
        <f t="shared" si="21"/>
        <v>237258.47999999995</v>
      </c>
      <c r="J115" s="24">
        <f t="shared" si="21"/>
        <v>558655.62</v>
      </c>
      <c r="K115" s="24">
        <f t="shared" si="21"/>
        <v>442891.08</v>
      </c>
      <c r="L115" s="45">
        <f t="shared" si="16"/>
        <v>9526325.5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23981.32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156958.5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9683284.009999998</v>
      </c>
      <c r="M122" s="51"/>
    </row>
    <row r="123" spans="1:12" ht="18.75" customHeight="1">
      <c r="A123" s="26" t="s">
        <v>123</v>
      </c>
      <c r="B123" s="27">
        <v>123768.29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123768.29</v>
      </c>
    </row>
    <row r="124" spans="1:12" ht="18.75" customHeight="1">
      <c r="A124" s="26" t="s">
        <v>124</v>
      </c>
      <c r="B124" s="27">
        <v>838354.62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838354.62</v>
      </c>
    </row>
    <row r="125" spans="1:12" ht="18.75" customHeight="1">
      <c r="A125" s="26" t="s">
        <v>125</v>
      </c>
      <c r="B125" s="38">
        <v>0</v>
      </c>
      <c r="C125" s="27">
        <v>1441490.83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1441490.83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1598799.93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1598799.93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118539.26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118539.26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842361.39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842361.39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8508.71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8508.71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242142.77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242142.77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70983.42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70983.42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541819.58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541819.58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551954.22</v>
      </c>
      <c r="H134" s="38">
        <v>0</v>
      </c>
      <c r="I134" s="38">
        <v>0</v>
      </c>
      <c r="J134" s="38">
        <v>0</v>
      </c>
      <c r="K134" s="38"/>
      <c r="L134" s="39">
        <f t="shared" si="23"/>
        <v>551954.22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47442.54</v>
      </c>
      <c r="H135" s="38">
        <v>0</v>
      </c>
      <c r="I135" s="38">
        <v>0</v>
      </c>
      <c r="J135" s="38">
        <v>0</v>
      </c>
      <c r="K135" s="38"/>
      <c r="L135" s="39">
        <f t="shared" si="23"/>
        <v>47442.54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255534.92</v>
      </c>
      <c r="H136" s="38">
        <v>0</v>
      </c>
      <c r="I136" s="38">
        <v>0</v>
      </c>
      <c r="J136" s="38">
        <v>0</v>
      </c>
      <c r="K136" s="38"/>
      <c r="L136" s="39">
        <f t="shared" si="23"/>
        <v>255534.92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222582.26</v>
      </c>
      <c r="H137" s="38">
        <v>0</v>
      </c>
      <c r="I137" s="38">
        <v>0</v>
      </c>
      <c r="J137" s="38">
        <v>0</v>
      </c>
      <c r="K137" s="38"/>
      <c r="L137" s="39">
        <f t="shared" si="23"/>
        <v>222582.26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703233.46</v>
      </c>
      <c r="H138" s="38">
        <v>0</v>
      </c>
      <c r="I138" s="38">
        <v>0</v>
      </c>
      <c r="J138" s="38">
        <v>0</v>
      </c>
      <c r="K138" s="38"/>
      <c r="L138" s="39">
        <f t="shared" si="23"/>
        <v>703233.46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284981.54</v>
      </c>
      <c r="I139" s="38">
        <v>0</v>
      </c>
      <c r="J139" s="38">
        <v>0</v>
      </c>
      <c r="K139" s="38"/>
      <c r="L139" s="39">
        <f t="shared" si="23"/>
        <v>284981.54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538002.09</v>
      </c>
      <c r="I140" s="38">
        <v>0</v>
      </c>
      <c r="J140" s="38">
        <v>0</v>
      </c>
      <c r="K140" s="38"/>
      <c r="L140" s="39">
        <f t="shared" si="23"/>
        <v>538002.09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237258.48</v>
      </c>
      <c r="J141" s="38">
        <v>0</v>
      </c>
      <c r="K141" s="38"/>
      <c r="L141" s="39">
        <f t="shared" si="23"/>
        <v>237258.48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572634.62</v>
      </c>
      <c r="K142" s="38"/>
      <c r="L142" s="39">
        <f t="shared" si="23"/>
        <v>572634.62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442891.08</v>
      </c>
      <c r="L143" s="42">
        <f t="shared" si="23"/>
        <v>442891.08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572634.62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2018-10-01T13:30:23Z</dcterms:modified>
  <cp:category/>
  <cp:version/>
  <cp:contentType/>
  <cp:contentStatus/>
</cp:coreProperties>
</file>