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<sst xmlns="http://schemas.openxmlformats.org/spreadsheetml/2006/main" count="147" uniqueCount="147">
  <si>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</si>
  <si>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</si>
  <si>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</si>
  <si>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</si>
  <si>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</si>
  <si>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</si>
  <si>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</si>
  <si>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</si>
  <si>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</si>
  <si>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</si>
  <si>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</si>
  <si>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</si>
  <si>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</si>
  <si>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</si>
  <si>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</si>
  <si>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</si>
  <si>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</si>
  <si>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</si>
  <si>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</si>
  <si>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</si>
  <si>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</si>
  <si>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</si>
  <si>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</si>
  <si>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</si>
  <si>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</si>
  <si>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</si>
  <si>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</si>
  <si>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</si>
  <si>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</si>
  <si>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</si>
  <si>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</si>
  <si>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</si>
  <si>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</si>
  <si>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</si>
  <si>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</si>
  <si>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</si>
  <si>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</si>
  <si>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</si>
  <si>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</si>
  <si>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</si>
  <si>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</si>
  <si>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</si>
  <si>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</si>
  <si>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</si>
  <si>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</si>
  <si>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</si>
  <si>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</si>
  <si>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</si>
  <si>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</si>
  <si>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</si>
  <si>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</si>
  <si>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</si>
  <si>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</si>
  <si>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</si>
  <si>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</si>
  <si>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</si>
  <si>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</si>
  <si>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</si>
  <si>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</si>
  <si>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</si>
  <si>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</si>
  <si>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</si>
  <si>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</si>
  <si>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</si>
  <si>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</si>
  <si>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</si>
  <si>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</si>
  <si>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</si>
  <si>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</si>
  <si>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</si>
  <si>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</si>
  <si>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</si>
  <si>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</si>
  <si>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</si>
  <si>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</si>
  <si>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</si>
  <si>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</si>
  <si>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</si>
  <si>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</si>
  <si>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</si>
  <si>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</si>
  <si>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</si>
  <si>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</si>
  <si>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</si>
  <si>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</si>
  <si>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</si>
  <si>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</si>
  <si>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</si>
  <si>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</si>
  <si>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</si>
  <si>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</si>
  <si>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</si>
  <si>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</si>
  <si>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</si>
  <si>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</si>
  <si>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</si>
  <si>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</si>
  <si>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</si>
  <si>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</si>
  <si>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</si>
  <si>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</si>
  <si>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</si>
  <si>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</si>
  <si>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</si>
  <si>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</si>
  <si>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</si>
  <si>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</si>
  <si>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</si>
  <si>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</si>
  <si>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</si>
  <si>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</si>
  <si>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</si>
  <si>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</si>
  <si>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</si>
  <si>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</si>
  <si>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</si>
  <si>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</si>
  <si>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</si>
  <si>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</si>
  <si>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</si>
  <si>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</si>
  <si>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</si>
  <si>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</si>
  <si>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</si>
  <si>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</si>
  <si>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</si>
  <si>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</si>
  <si>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</si>
  <si>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</si>
  <si>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</si>
  <si>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</si>
  <si>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</si>
  <si>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</si>
  <si>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</si>
  <si>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</si>
  <si>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</si>
  <si>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</si>
  <si>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</si>
  <si>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</si>
  <si>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</si>
  <si>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</si>
  <si>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</si>
  <si>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</si>
  <si>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</si>
  <si>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</si>
  <si>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</si>
  <si>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20/09/18 - VENCIMENTO 27/09/18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</si>
</sst>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588136</v>
      </c>
      <c r="C7" s="9">
        <f t="shared" si="0"/>
        <v>781432</v>
      </c>
      <c r="D7" s="9">
        <f t="shared" si="0"/>
        <v>773060</v>
      </c>
      <c r="E7" s="9">
        <f t="shared" si="0"/>
        <v>521482</v>
      </c>
      <c r="F7" s="9">
        <f t="shared" si="0"/>
        <v>450770</v>
      </c>
      <c r="G7" s="9">
        <f t="shared" si="0"/>
        <v>1191486</v>
      </c>
      <c r="H7" s="9">
        <f t="shared" si="0"/>
        <v>537045</v>
      </c>
      <c r="I7" s="9">
        <f t="shared" si="0"/>
        <v>121497</v>
      </c>
      <c r="J7" s="9">
        <f t="shared" si="0"/>
        <v>316634</v>
      </c>
      <c r="K7" s="9">
        <f t="shared" si="0"/>
        <v>264598</v>
      </c>
      <c r="L7" s="9">
        <f t="shared" si="0"/>
        <v>5546140</v>
      </c>
      <c r="M7" s="49"/>
    </row>
    <row r="8" spans="1:12" ht="17.25" customHeight="1">
      <c r="A8" s="10" t="s">
        <v>38</v>
      </c>
      <c r="B8" s="11">
        <f>B9+B12+B16</f>
        <v>284414</v>
      </c>
      <c r="C8" s="11">
        <f aca="true" t="shared" si="1" ref="C8:K8">C9+C12+C16</f>
        <v>387447</v>
      </c>
      <c r="D8" s="11">
        <f t="shared" si="1"/>
        <v>356783</v>
      </c>
      <c r="E8" s="11">
        <f t="shared" si="1"/>
        <v>260977</v>
      </c>
      <c r="F8" s="11">
        <f t="shared" si="1"/>
        <v>206037</v>
      </c>
      <c r="G8" s="11">
        <f t="shared" si="1"/>
        <v>574640</v>
      </c>
      <c r="H8" s="11">
        <f t="shared" si="1"/>
        <v>285403</v>
      </c>
      <c r="I8" s="11">
        <f t="shared" si="1"/>
        <v>54759</v>
      </c>
      <c r="J8" s="11">
        <f t="shared" si="1"/>
        <v>145363</v>
      </c>
      <c r="K8" s="11">
        <f t="shared" si="1"/>
        <v>133055</v>
      </c>
      <c r="L8" s="11">
        <f aca="true" t="shared" si="2" ref="L8:L29">SUM(B8:K8)</f>
        <v>2688878</v>
      </c>
    </row>
    <row r="9" spans="1:12" ht="17.25" customHeight="1">
      <c r="A9" s="15" t="s">
        <v>16</v>
      </c>
      <c r="B9" s="13">
        <f>+B10+B11</f>
        <v>33191</v>
      </c>
      <c r="C9" s="13">
        <f aca="true" t="shared" si="3" ref="C9:K9">+C10+C11</f>
        <v>47346</v>
      </c>
      <c r="D9" s="13">
        <f t="shared" si="3"/>
        <v>39044</v>
      </c>
      <c r="E9" s="13">
        <f t="shared" si="3"/>
        <v>30349</v>
      </c>
      <c r="F9" s="13">
        <f t="shared" si="3"/>
        <v>18868</v>
      </c>
      <c r="G9" s="13">
        <f t="shared" si="3"/>
        <v>44415</v>
      </c>
      <c r="H9" s="13">
        <f t="shared" si="3"/>
        <v>40558</v>
      </c>
      <c r="I9" s="13">
        <f t="shared" si="3"/>
        <v>7372</v>
      </c>
      <c r="J9" s="13">
        <f t="shared" si="3"/>
        <v>14723</v>
      </c>
      <c r="K9" s="13">
        <f t="shared" si="3"/>
        <v>14504</v>
      </c>
      <c r="L9" s="11">
        <f t="shared" si="2"/>
        <v>290370</v>
      </c>
    </row>
    <row r="10" spans="1:12" ht="17.25" customHeight="1">
      <c r="A10" s="29" t="s">
        <v>17</v>
      </c>
      <c r="B10" s="13">
        <v>33191</v>
      </c>
      <c r="C10" s="13">
        <v>47346</v>
      </c>
      <c r="D10" s="13">
        <v>39044</v>
      </c>
      <c r="E10" s="13">
        <v>30349</v>
      </c>
      <c r="F10" s="13">
        <v>18868</v>
      </c>
      <c r="G10" s="13">
        <v>44415</v>
      </c>
      <c r="H10" s="13">
        <v>40558</v>
      </c>
      <c r="I10" s="13">
        <v>7372</v>
      </c>
      <c r="J10" s="13">
        <v>14723</v>
      </c>
      <c r="K10" s="13">
        <v>14504</v>
      </c>
      <c r="L10" s="11">
        <f t="shared" si="2"/>
        <v>290370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239040</v>
      </c>
      <c r="C12" s="17">
        <f t="shared" si="4"/>
        <v>322446</v>
      </c>
      <c r="D12" s="17">
        <f t="shared" si="4"/>
        <v>302341</v>
      </c>
      <c r="E12" s="17">
        <f t="shared" si="4"/>
        <v>219426</v>
      </c>
      <c r="F12" s="17">
        <f t="shared" si="4"/>
        <v>175584</v>
      </c>
      <c r="G12" s="17">
        <f t="shared" si="4"/>
        <v>499825</v>
      </c>
      <c r="H12" s="17">
        <f t="shared" si="4"/>
        <v>232573</v>
      </c>
      <c r="I12" s="17">
        <f t="shared" si="4"/>
        <v>44721</v>
      </c>
      <c r="J12" s="17">
        <f t="shared" si="4"/>
        <v>124157</v>
      </c>
      <c r="K12" s="17">
        <f t="shared" si="4"/>
        <v>112367</v>
      </c>
      <c r="L12" s="11">
        <f t="shared" si="2"/>
        <v>2272480</v>
      </c>
    </row>
    <row r="13" spans="1:14" s="67" customFormat="1" ht="17.25" customHeight="1">
      <c r="A13" s="74" t="s">
        <v>19</v>
      </c>
      <c r="B13" s="75">
        <v>110834</v>
      </c>
      <c r="C13" s="75">
        <v>157249</v>
      </c>
      <c r="D13" s="75">
        <v>152686</v>
      </c>
      <c r="E13" s="75">
        <v>105910</v>
      </c>
      <c r="F13" s="75">
        <v>86251</v>
      </c>
      <c r="G13" s="75">
        <v>228261</v>
      </c>
      <c r="H13" s="75">
        <v>101592</v>
      </c>
      <c r="I13" s="75">
        <v>23575</v>
      </c>
      <c r="J13" s="75">
        <v>62572</v>
      </c>
      <c r="K13" s="75">
        <v>52312</v>
      </c>
      <c r="L13" s="76">
        <f t="shared" si="2"/>
        <v>1081242</v>
      </c>
      <c r="M13" s="77"/>
      <c r="N13" s="78"/>
    </row>
    <row r="14" spans="1:13" s="67" customFormat="1" ht="17.25" customHeight="1">
      <c r="A14" s="74" t="s">
        <v>20</v>
      </c>
      <c r="B14" s="75">
        <v>111047</v>
      </c>
      <c r="C14" s="75">
        <v>139034</v>
      </c>
      <c r="D14" s="75">
        <v>130767</v>
      </c>
      <c r="E14" s="75">
        <v>97221</v>
      </c>
      <c r="F14" s="75">
        <v>78582</v>
      </c>
      <c r="G14" s="75">
        <v>242778</v>
      </c>
      <c r="H14" s="75">
        <v>106371</v>
      </c>
      <c r="I14" s="75">
        <v>16994</v>
      </c>
      <c r="J14" s="75">
        <v>54860</v>
      </c>
      <c r="K14" s="75">
        <v>53212</v>
      </c>
      <c r="L14" s="76">
        <f t="shared" si="2"/>
        <v>1030866</v>
      </c>
      <c r="M14" s="77"/>
    </row>
    <row r="15" spans="1:12" ht="17.25" customHeight="1">
      <c r="A15" s="14" t="s">
        <v>21</v>
      </c>
      <c r="B15" s="13">
        <v>17159</v>
      </c>
      <c r="C15" s="13">
        <v>26163</v>
      </c>
      <c r="D15" s="13">
        <v>18888</v>
      </c>
      <c r="E15" s="13">
        <v>16295</v>
      </c>
      <c r="F15" s="13">
        <v>10751</v>
      </c>
      <c r="G15" s="13">
        <v>28786</v>
      </c>
      <c r="H15" s="13">
        <v>24610</v>
      </c>
      <c r="I15" s="13">
        <v>4152</v>
      </c>
      <c r="J15" s="13">
        <v>6725</v>
      </c>
      <c r="K15" s="13">
        <v>6843</v>
      </c>
      <c r="L15" s="11">
        <f t="shared" si="2"/>
        <v>160372</v>
      </c>
    </row>
    <row r="16" spans="1:12" ht="17.25" customHeight="1">
      <c r="A16" s="15" t="s">
        <v>34</v>
      </c>
      <c r="B16" s="13">
        <f>B17+B18+B19</f>
        <v>12183</v>
      </c>
      <c r="C16" s="13">
        <f aca="true" t="shared" si="5" ref="C16:K16">C17+C18+C19</f>
        <v>17655</v>
      </c>
      <c r="D16" s="13">
        <f t="shared" si="5"/>
        <v>15398</v>
      </c>
      <c r="E16" s="13">
        <f t="shared" si="5"/>
        <v>11202</v>
      </c>
      <c r="F16" s="13">
        <f t="shared" si="5"/>
        <v>11585</v>
      </c>
      <c r="G16" s="13">
        <f t="shared" si="5"/>
        <v>30400</v>
      </c>
      <c r="H16" s="13">
        <f t="shared" si="5"/>
        <v>12272</v>
      </c>
      <c r="I16" s="13">
        <f t="shared" si="5"/>
        <v>2666</v>
      </c>
      <c r="J16" s="13">
        <f t="shared" si="5"/>
        <v>6483</v>
      </c>
      <c r="K16" s="13">
        <f t="shared" si="5"/>
        <v>6184</v>
      </c>
      <c r="L16" s="11">
        <f t="shared" si="2"/>
        <v>126028</v>
      </c>
    </row>
    <row r="17" spans="1:12" ht="17.25" customHeight="1">
      <c r="A17" s="14" t="s">
        <v>35</v>
      </c>
      <c r="B17" s="13">
        <v>12153</v>
      </c>
      <c r="C17" s="13">
        <v>17640</v>
      </c>
      <c r="D17" s="13">
        <v>15367</v>
      </c>
      <c r="E17" s="13">
        <v>11173</v>
      </c>
      <c r="F17" s="13">
        <v>11564</v>
      </c>
      <c r="G17" s="13">
        <v>30334</v>
      </c>
      <c r="H17" s="13">
        <v>12243</v>
      </c>
      <c r="I17" s="13">
        <v>2665</v>
      </c>
      <c r="J17" s="13">
        <v>6466</v>
      </c>
      <c r="K17" s="13">
        <v>6169</v>
      </c>
      <c r="L17" s="11">
        <f t="shared" si="2"/>
        <v>125774</v>
      </c>
    </row>
    <row r="18" spans="1:12" ht="17.25" customHeight="1">
      <c r="A18" s="14" t="s">
        <v>36</v>
      </c>
      <c r="B18" s="13">
        <v>17</v>
      </c>
      <c r="C18" s="13">
        <v>10</v>
      </c>
      <c r="D18" s="13">
        <v>24</v>
      </c>
      <c r="E18" s="13">
        <v>23</v>
      </c>
      <c r="F18" s="13">
        <v>12</v>
      </c>
      <c r="G18" s="13">
        <v>35</v>
      </c>
      <c r="H18" s="13">
        <v>21</v>
      </c>
      <c r="I18" s="13">
        <v>0</v>
      </c>
      <c r="J18" s="13">
        <v>8</v>
      </c>
      <c r="K18" s="13">
        <v>6</v>
      </c>
      <c r="L18" s="11">
        <f t="shared" si="2"/>
        <v>156</v>
      </c>
    </row>
    <row r="19" spans="1:12" ht="17.25" customHeight="1">
      <c r="A19" s="14" t="s">
        <v>37</v>
      </c>
      <c r="B19" s="13">
        <v>13</v>
      </c>
      <c r="C19" s="13">
        <v>5</v>
      </c>
      <c r="D19" s="13">
        <v>7</v>
      </c>
      <c r="E19" s="13">
        <v>6</v>
      </c>
      <c r="F19" s="13">
        <v>9</v>
      </c>
      <c r="G19" s="13">
        <v>31</v>
      </c>
      <c r="H19" s="13">
        <v>8</v>
      </c>
      <c r="I19" s="13">
        <v>1</v>
      </c>
      <c r="J19" s="13">
        <v>9</v>
      </c>
      <c r="K19" s="13">
        <v>9</v>
      </c>
      <c r="L19" s="11">
        <f t="shared" si="2"/>
        <v>98</v>
      </c>
    </row>
    <row r="20" spans="1:12" ht="17.25" customHeight="1">
      <c r="A20" s="16" t="s">
        <v>22</v>
      </c>
      <c r="B20" s="11">
        <f>+B21+B22+B23</f>
        <v>168426</v>
      </c>
      <c r="C20" s="11">
        <f aca="true" t="shared" si="6" ref="C20:K20">+C21+C22+C23</f>
        <v>196400</v>
      </c>
      <c r="D20" s="11">
        <f t="shared" si="6"/>
        <v>214090</v>
      </c>
      <c r="E20" s="11">
        <f t="shared" si="6"/>
        <v>136040</v>
      </c>
      <c r="F20" s="11">
        <f t="shared" si="6"/>
        <v>146101</v>
      </c>
      <c r="G20" s="11">
        <f t="shared" si="6"/>
        <v>408550</v>
      </c>
      <c r="H20" s="11">
        <f t="shared" si="6"/>
        <v>139866</v>
      </c>
      <c r="I20" s="11">
        <f t="shared" si="6"/>
        <v>33902</v>
      </c>
      <c r="J20" s="11">
        <f t="shared" si="6"/>
        <v>82941</v>
      </c>
      <c r="K20" s="11">
        <f t="shared" si="6"/>
        <v>71057</v>
      </c>
      <c r="L20" s="11">
        <f t="shared" si="2"/>
        <v>1597373</v>
      </c>
    </row>
    <row r="21" spans="1:13" s="67" customFormat="1" ht="17.25" customHeight="1">
      <c r="A21" s="60" t="s">
        <v>23</v>
      </c>
      <c r="B21" s="75">
        <v>87774</v>
      </c>
      <c r="C21" s="75">
        <v>111787</v>
      </c>
      <c r="D21" s="75">
        <v>123164</v>
      </c>
      <c r="E21" s="75">
        <v>75607</v>
      </c>
      <c r="F21" s="75">
        <v>81362</v>
      </c>
      <c r="G21" s="75">
        <v>207608</v>
      </c>
      <c r="H21" s="75">
        <v>75460</v>
      </c>
      <c r="I21" s="75">
        <v>20379</v>
      </c>
      <c r="J21" s="75">
        <v>46923</v>
      </c>
      <c r="K21" s="75">
        <v>37253</v>
      </c>
      <c r="L21" s="76">
        <f t="shared" si="2"/>
        <v>867317</v>
      </c>
      <c r="M21" s="77"/>
    </row>
    <row r="22" spans="1:13" s="67" customFormat="1" ht="17.25" customHeight="1">
      <c r="A22" s="60" t="s">
        <v>24</v>
      </c>
      <c r="B22" s="75">
        <v>72935</v>
      </c>
      <c r="C22" s="75">
        <v>75473</v>
      </c>
      <c r="D22" s="75">
        <v>82700</v>
      </c>
      <c r="E22" s="75">
        <v>54827</v>
      </c>
      <c r="F22" s="75">
        <v>59628</v>
      </c>
      <c r="G22" s="75">
        <v>186761</v>
      </c>
      <c r="H22" s="75">
        <v>56115</v>
      </c>
      <c r="I22" s="75">
        <v>11868</v>
      </c>
      <c r="J22" s="75">
        <v>33175</v>
      </c>
      <c r="K22" s="75">
        <v>31129</v>
      </c>
      <c r="L22" s="76">
        <f t="shared" si="2"/>
        <v>664611</v>
      </c>
      <c r="M22" s="77"/>
    </row>
    <row r="23" spans="1:12" ht="17.25" customHeight="1">
      <c r="A23" s="12" t="s">
        <v>25</v>
      </c>
      <c r="B23" s="13">
        <v>7717</v>
      </c>
      <c r="C23" s="13">
        <v>9140</v>
      </c>
      <c r="D23" s="13">
        <v>8226</v>
      </c>
      <c r="E23" s="13">
        <v>5606</v>
      </c>
      <c r="F23" s="13">
        <v>5111</v>
      </c>
      <c r="G23" s="13">
        <v>14181</v>
      </c>
      <c r="H23" s="13">
        <v>8291</v>
      </c>
      <c r="I23" s="13">
        <v>1655</v>
      </c>
      <c r="J23" s="13">
        <v>2843</v>
      </c>
      <c r="K23" s="13">
        <v>2675</v>
      </c>
      <c r="L23" s="11">
        <f t="shared" si="2"/>
        <v>65445</v>
      </c>
    </row>
    <row r="24" spans="1:13" ht="17.25" customHeight="1">
      <c r="A24" s="16" t="s">
        <v>26</v>
      </c>
      <c r="B24" s="13">
        <f>+B25+B26</f>
        <v>135296</v>
      </c>
      <c r="C24" s="13">
        <f aca="true" t="shared" si="7" ref="C24:K24">+C25+C26</f>
        <v>197585</v>
      </c>
      <c r="D24" s="13">
        <f t="shared" si="7"/>
        <v>202187</v>
      </c>
      <c r="E24" s="13">
        <f t="shared" si="7"/>
        <v>124465</v>
      </c>
      <c r="F24" s="13">
        <f t="shared" si="7"/>
        <v>98632</v>
      </c>
      <c r="G24" s="13">
        <f t="shared" si="7"/>
        <v>208296</v>
      </c>
      <c r="H24" s="13">
        <f t="shared" si="7"/>
        <v>104801</v>
      </c>
      <c r="I24" s="13">
        <f t="shared" si="7"/>
        <v>32836</v>
      </c>
      <c r="J24" s="13">
        <f t="shared" si="7"/>
        <v>88330</v>
      </c>
      <c r="K24" s="13">
        <f t="shared" si="7"/>
        <v>60486</v>
      </c>
      <c r="L24" s="11">
        <f t="shared" si="2"/>
        <v>1252914</v>
      </c>
      <c r="M24" s="50"/>
    </row>
    <row r="25" spans="1:13" ht="17.25" customHeight="1">
      <c r="A25" s="12" t="s">
        <v>39</v>
      </c>
      <c r="B25" s="13">
        <v>70190</v>
      </c>
      <c r="C25" s="13">
        <v>108283</v>
      </c>
      <c r="D25" s="13">
        <v>114305</v>
      </c>
      <c r="E25" s="13">
        <v>72139</v>
      </c>
      <c r="F25" s="13">
        <v>52628</v>
      </c>
      <c r="G25" s="13">
        <v>112356</v>
      </c>
      <c r="H25" s="13">
        <v>57685</v>
      </c>
      <c r="I25" s="13">
        <v>20762</v>
      </c>
      <c r="J25" s="13">
        <v>47655</v>
      </c>
      <c r="K25" s="13">
        <v>31896</v>
      </c>
      <c r="L25" s="11">
        <f t="shared" si="2"/>
        <v>687899</v>
      </c>
      <c r="M25" s="49"/>
    </row>
    <row r="26" spans="1:13" ht="17.25" customHeight="1">
      <c r="A26" s="12" t="s">
        <v>40</v>
      </c>
      <c r="B26" s="13">
        <v>65106</v>
      </c>
      <c r="C26" s="13">
        <v>89302</v>
      </c>
      <c r="D26" s="13">
        <v>87882</v>
      </c>
      <c r="E26" s="13">
        <v>52326</v>
      </c>
      <c r="F26" s="13">
        <v>46004</v>
      </c>
      <c r="G26" s="13">
        <v>95940</v>
      </c>
      <c r="H26" s="13">
        <v>47116</v>
      </c>
      <c r="I26" s="13">
        <v>12074</v>
      </c>
      <c r="J26" s="13">
        <v>40675</v>
      </c>
      <c r="K26" s="13">
        <v>28590</v>
      </c>
      <c r="L26" s="11">
        <f t="shared" si="2"/>
        <v>565015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6975</v>
      </c>
      <c r="I27" s="11">
        <v>0</v>
      </c>
      <c r="J27" s="11">
        <v>0</v>
      </c>
      <c r="K27" s="11">
        <v>0</v>
      </c>
      <c r="L27" s="11">
        <f t="shared" si="2"/>
        <v>6975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76</v>
      </c>
      <c r="L29" s="11">
        <f t="shared" si="2"/>
        <v>76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12456.97</v>
      </c>
      <c r="I37" s="19">
        <v>0</v>
      </c>
      <c r="J37" s="19">
        <v>0</v>
      </c>
      <c r="K37" s="19">
        <v>0</v>
      </c>
      <c r="L37" s="23">
        <f>SUM(B37:K37)</f>
        <v>12456.97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1920296.3299999998</v>
      </c>
      <c r="C49" s="22">
        <f aca="true" t="shared" si="11" ref="C49:H49">+C50+C62</f>
        <v>2851517.49</v>
      </c>
      <c r="D49" s="22">
        <f t="shared" si="11"/>
        <v>3111181.95</v>
      </c>
      <c r="E49" s="22">
        <f t="shared" si="11"/>
        <v>1831361.82</v>
      </c>
      <c r="F49" s="22">
        <f t="shared" si="11"/>
        <v>1616419.4299999997</v>
      </c>
      <c r="G49" s="22">
        <f t="shared" si="11"/>
        <v>3476705.67</v>
      </c>
      <c r="H49" s="22">
        <f t="shared" si="11"/>
        <v>1812138.5</v>
      </c>
      <c r="I49" s="22">
        <f>+I50+I62</f>
        <v>633785.65</v>
      </c>
      <c r="J49" s="22">
        <f>+J50+J62</f>
        <v>1076413.95</v>
      </c>
      <c r="K49" s="22">
        <f>+K50+K62</f>
        <v>857541.13</v>
      </c>
      <c r="L49" s="22">
        <f aca="true" t="shared" si="12" ref="L49:L62">SUM(B49:K49)</f>
        <v>19187361.919999998</v>
      </c>
    </row>
    <row r="50" spans="1:12" ht="17.25" customHeight="1">
      <c r="A50" s="16" t="s">
        <v>60</v>
      </c>
      <c r="B50" s="23">
        <f>SUM(B51:B61)</f>
        <v>1903346.93</v>
      </c>
      <c r="C50" s="23">
        <f aca="true" t="shared" si="13" ref="C50:K50">SUM(C51:C61)</f>
        <v>2827982.0300000003</v>
      </c>
      <c r="D50" s="23">
        <f t="shared" si="13"/>
        <v>3087260.75</v>
      </c>
      <c r="E50" s="23">
        <f t="shared" si="13"/>
        <v>1807921.3</v>
      </c>
      <c r="F50" s="23">
        <f t="shared" si="13"/>
        <v>1602025.2899999998</v>
      </c>
      <c r="G50" s="23">
        <f t="shared" si="13"/>
        <v>3452724.35</v>
      </c>
      <c r="H50" s="23">
        <f t="shared" si="13"/>
        <v>1795381.04</v>
      </c>
      <c r="I50" s="23">
        <f t="shared" si="13"/>
        <v>633785.65</v>
      </c>
      <c r="J50" s="23">
        <f t="shared" si="13"/>
        <v>1062434.95</v>
      </c>
      <c r="K50" s="23">
        <f t="shared" si="13"/>
        <v>857541.13</v>
      </c>
      <c r="L50" s="23">
        <f t="shared" si="12"/>
        <v>19030403.419999994</v>
      </c>
    </row>
    <row r="51" spans="1:12" ht="17.25" customHeight="1">
      <c r="A51" s="34" t="s">
        <v>61</v>
      </c>
      <c r="B51" s="23">
        <f aca="true" t="shared" si="14" ref="B51:H51">ROUND(B32*B7,2)</f>
        <v>1853981.11</v>
      </c>
      <c r="C51" s="23">
        <f t="shared" si="14"/>
        <v>2756345.09</v>
      </c>
      <c r="D51" s="23">
        <f t="shared" si="14"/>
        <v>3003570.02</v>
      </c>
      <c r="E51" s="23">
        <f t="shared" si="14"/>
        <v>1761253.31</v>
      </c>
      <c r="F51" s="23">
        <f t="shared" si="14"/>
        <v>1539154.17</v>
      </c>
      <c r="G51" s="23">
        <f t="shared" si="14"/>
        <v>3360467.11</v>
      </c>
      <c r="H51" s="23">
        <f t="shared" si="14"/>
        <v>1736749.83</v>
      </c>
      <c r="I51" s="23">
        <f>ROUND(I32*I7,2)</f>
        <v>632719.93</v>
      </c>
      <c r="J51" s="23">
        <f>ROUND(J32*J7,2)</f>
        <v>1032860.11</v>
      </c>
      <c r="K51" s="23">
        <f>ROUND(K32*K7,2)</f>
        <v>851714.5</v>
      </c>
      <c r="L51" s="23">
        <f t="shared" si="12"/>
        <v>18528815.18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12456.97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12456.97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16949.4</v>
      </c>
      <c r="C62" s="36">
        <v>23535.46</v>
      </c>
      <c r="D62" s="36">
        <v>23921.2</v>
      </c>
      <c r="E62" s="36">
        <v>23440.52</v>
      </c>
      <c r="F62" s="36">
        <v>14394.14</v>
      </c>
      <c r="G62" s="36">
        <v>23981.32</v>
      </c>
      <c r="H62" s="36">
        <v>16757.46</v>
      </c>
      <c r="I62" s="19">
        <v>0</v>
      </c>
      <c r="J62" s="36">
        <v>13979</v>
      </c>
      <c r="K62" s="19">
        <v>0</v>
      </c>
      <c r="L62" s="36">
        <f t="shared" si="12"/>
        <v>156958.5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-198416.16</v>
      </c>
      <c r="C66" s="35">
        <f t="shared" si="15"/>
        <v>-218679.37</v>
      </c>
      <c r="D66" s="35">
        <f t="shared" si="15"/>
        <v>-199124.24</v>
      </c>
      <c r="E66" s="35">
        <f t="shared" si="15"/>
        <v>-228633.09</v>
      </c>
      <c r="F66" s="35">
        <f t="shared" si="15"/>
        <v>-173807.21000000002</v>
      </c>
      <c r="G66" s="35">
        <f t="shared" si="15"/>
        <v>-286485.13</v>
      </c>
      <c r="H66" s="35">
        <f t="shared" si="15"/>
        <v>-178058.32</v>
      </c>
      <c r="I66" s="35">
        <f t="shared" si="15"/>
        <v>-165018.53</v>
      </c>
      <c r="J66" s="35">
        <f t="shared" si="15"/>
        <v>-70362</v>
      </c>
      <c r="K66" s="35">
        <f t="shared" si="15"/>
        <v>-66251.22</v>
      </c>
      <c r="L66" s="35">
        <f aca="true" t="shared" si="16" ref="L66:L116">SUM(B66:K66)</f>
        <v>-1784835.2700000003</v>
      </c>
    </row>
    <row r="67" spans="1:12" ht="18.75" customHeight="1">
      <c r="A67" s="16" t="s">
        <v>73</v>
      </c>
      <c r="B67" s="35">
        <f aca="true" t="shared" si="17" ref="B67:K67">B68+B69+B70+B71+B72+B73</f>
        <v>-182377.74</v>
      </c>
      <c r="C67" s="35">
        <f t="shared" si="17"/>
        <v>-194876.71</v>
      </c>
      <c r="D67" s="35">
        <f t="shared" si="17"/>
        <v>-176010.91</v>
      </c>
      <c r="E67" s="35">
        <f t="shared" si="17"/>
        <v>-213198.35</v>
      </c>
      <c r="F67" s="35">
        <f t="shared" si="17"/>
        <v>-160134.58000000002</v>
      </c>
      <c r="G67" s="35">
        <f t="shared" si="17"/>
        <v>-252163.55</v>
      </c>
      <c r="H67" s="35">
        <f t="shared" si="17"/>
        <v>-162232</v>
      </c>
      <c r="I67" s="35">
        <f t="shared" si="17"/>
        <v>-29488</v>
      </c>
      <c r="J67" s="35">
        <f t="shared" si="17"/>
        <v>-58892</v>
      </c>
      <c r="K67" s="35">
        <f t="shared" si="17"/>
        <v>-58320</v>
      </c>
      <c r="L67" s="35">
        <f t="shared" si="16"/>
        <v>-1487693.84</v>
      </c>
    </row>
    <row r="68" spans="1:13" s="67" customFormat="1" ht="18.75" customHeight="1">
      <c r="A68" s="60" t="s">
        <v>144</v>
      </c>
      <c r="B68" s="63">
        <f>-ROUND(B9*$D$3,2)</f>
        <v>-132764</v>
      </c>
      <c r="C68" s="63">
        <f aca="true" t="shared" si="18" ref="C68:J68">-ROUND(C9*$D$3,2)</f>
        <v>-189384</v>
      </c>
      <c r="D68" s="63">
        <f t="shared" si="18"/>
        <v>-156176</v>
      </c>
      <c r="E68" s="63">
        <f t="shared" si="18"/>
        <v>-121396</v>
      </c>
      <c r="F68" s="63">
        <f t="shared" si="18"/>
        <v>-75472</v>
      </c>
      <c r="G68" s="63">
        <f t="shared" si="18"/>
        <v>-177660</v>
      </c>
      <c r="H68" s="63">
        <f t="shared" si="18"/>
        <v>-162232</v>
      </c>
      <c r="I68" s="63">
        <f t="shared" si="18"/>
        <v>-29488</v>
      </c>
      <c r="J68" s="63">
        <f t="shared" si="18"/>
        <v>-58892</v>
      </c>
      <c r="K68" s="63">
        <f>-ROUND((K9+K29)*$D$3,2)</f>
        <v>-58320</v>
      </c>
      <c r="L68" s="63">
        <f t="shared" si="16"/>
        <v>-1161784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-560</v>
      </c>
      <c r="C70" s="35">
        <v>-296</v>
      </c>
      <c r="D70" s="35">
        <v>-232</v>
      </c>
      <c r="E70" s="35">
        <v>-404</v>
      </c>
      <c r="F70" s="35">
        <v>-388</v>
      </c>
      <c r="G70" s="35">
        <v>-268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-2148</v>
      </c>
    </row>
    <row r="71" spans="1:12" ht="18.75" customHeight="1">
      <c r="A71" s="12" t="s">
        <v>76</v>
      </c>
      <c r="B71" s="35">
        <v>-3696</v>
      </c>
      <c r="C71" s="35">
        <v>-1204</v>
      </c>
      <c r="D71" s="35">
        <v>-1532</v>
      </c>
      <c r="E71" s="35">
        <v>-2076</v>
      </c>
      <c r="F71" s="35">
        <v>-1092</v>
      </c>
      <c r="G71" s="35">
        <v>-952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-10552</v>
      </c>
    </row>
    <row r="72" spans="1:12" ht="18.75" customHeight="1">
      <c r="A72" s="12" t="s">
        <v>77</v>
      </c>
      <c r="B72" s="35">
        <v>-45357.74</v>
      </c>
      <c r="C72" s="35">
        <v>-3992.71</v>
      </c>
      <c r="D72" s="35">
        <v>-18070.91</v>
      </c>
      <c r="E72" s="35">
        <v>-89322.35</v>
      </c>
      <c r="F72" s="35">
        <v>-83182.58</v>
      </c>
      <c r="G72" s="35">
        <v>-73283.55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-313209.84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-16038.42</v>
      </c>
      <c r="C74" s="63">
        <f t="shared" si="19"/>
        <v>-23802.66</v>
      </c>
      <c r="D74" s="35">
        <f t="shared" si="19"/>
        <v>-23113.33</v>
      </c>
      <c r="E74" s="63">
        <f t="shared" si="19"/>
        <v>-15434.74</v>
      </c>
      <c r="F74" s="35">
        <f t="shared" si="19"/>
        <v>-13672.63</v>
      </c>
      <c r="G74" s="35">
        <f t="shared" si="19"/>
        <v>-34321.58</v>
      </c>
      <c r="H74" s="63">
        <f t="shared" si="19"/>
        <v>-15826.32</v>
      </c>
      <c r="I74" s="35">
        <f t="shared" si="19"/>
        <v>-135530.53</v>
      </c>
      <c r="J74" s="63">
        <f t="shared" si="19"/>
        <v>-11470</v>
      </c>
      <c r="K74" s="63">
        <f t="shared" si="19"/>
        <v>-7931.22</v>
      </c>
      <c r="L74" s="63">
        <f t="shared" si="16"/>
        <v>-297141.43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35">
        <v>0</v>
      </c>
      <c r="E76" s="19">
        <v>0</v>
      </c>
      <c r="F76" s="19">
        <v>0</v>
      </c>
      <c r="G76" s="35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35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63">
        <v>-500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19">
        <v>0</v>
      </c>
      <c r="J109" s="57">
        <v>0</v>
      </c>
      <c r="K109" s="57">
        <v>0</v>
      </c>
      <c r="L109" s="63">
        <f t="shared" si="16"/>
        <v>-500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1721880.17</v>
      </c>
      <c r="C114" s="24">
        <f t="shared" si="20"/>
        <v>2632838.12</v>
      </c>
      <c r="D114" s="24">
        <f t="shared" si="20"/>
        <v>2912057.71</v>
      </c>
      <c r="E114" s="24">
        <f t="shared" si="20"/>
        <v>1602728.73</v>
      </c>
      <c r="F114" s="24">
        <f t="shared" si="20"/>
        <v>1442612.2199999997</v>
      </c>
      <c r="G114" s="24">
        <f t="shared" si="20"/>
        <v>3190220.54</v>
      </c>
      <c r="H114" s="24">
        <f t="shared" si="20"/>
        <v>1634080.18</v>
      </c>
      <c r="I114" s="24">
        <f>+I115+I116</f>
        <v>468767.12</v>
      </c>
      <c r="J114" s="24">
        <f>+J115+J116</f>
        <v>1006051.95</v>
      </c>
      <c r="K114" s="24">
        <f>+K115+K116</f>
        <v>791289.91</v>
      </c>
      <c r="L114" s="45">
        <f t="shared" si="16"/>
        <v>17402526.649999995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1704930.77</v>
      </c>
      <c r="C115" s="24">
        <f t="shared" si="21"/>
        <v>2609302.66</v>
      </c>
      <c r="D115" s="24">
        <f t="shared" si="21"/>
        <v>2888136.51</v>
      </c>
      <c r="E115" s="24">
        <f t="shared" si="21"/>
        <v>1579288.21</v>
      </c>
      <c r="F115" s="24">
        <f t="shared" si="21"/>
        <v>1428218.0799999998</v>
      </c>
      <c r="G115" s="24">
        <f t="shared" si="21"/>
        <v>3166239.22</v>
      </c>
      <c r="H115" s="24">
        <f t="shared" si="21"/>
        <v>1617322.72</v>
      </c>
      <c r="I115" s="24">
        <f t="shared" si="21"/>
        <v>468767.12</v>
      </c>
      <c r="J115" s="24">
        <f t="shared" si="21"/>
        <v>992072.95</v>
      </c>
      <c r="K115" s="24">
        <f t="shared" si="21"/>
        <v>791289.91</v>
      </c>
      <c r="L115" s="45">
        <f t="shared" si="16"/>
        <v>17245568.15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16949.4</v>
      </c>
      <c r="C116" s="24">
        <f t="shared" si="22"/>
        <v>23535.46</v>
      </c>
      <c r="D116" s="24">
        <f t="shared" si="22"/>
        <v>23921.2</v>
      </c>
      <c r="E116" s="24">
        <f t="shared" si="22"/>
        <v>23440.52</v>
      </c>
      <c r="F116" s="24">
        <f t="shared" si="22"/>
        <v>14394.14</v>
      </c>
      <c r="G116" s="24">
        <f t="shared" si="22"/>
        <v>23981.32</v>
      </c>
      <c r="H116" s="24">
        <f t="shared" si="22"/>
        <v>16757.46</v>
      </c>
      <c r="I116" s="19">
        <f t="shared" si="22"/>
        <v>0</v>
      </c>
      <c r="J116" s="24">
        <f t="shared" si="22"/>
        <v>13979</v>
      </c>
      <c r="K116" s="24">
        <f t="shared" si="22"/>
        <v>0</v>
      </c>
      <c r="L116" s="45">
        <f t="shared" si="16"/>
        <v>156958.5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17402526.649999995</v>
      </c>
      <c r="M122" s="51"/>
    </row>
    <row r="123" spans="1:12" ht="18.75" customHeight="1">
      <c r="A123" s="26" t="s">
        <v>123</v>
      </c>
      <c r="B123" s="27">
        <v>210693.11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210693.11</v>
      </c>
    </row>
    <row r="124" spans="1:12" ht="18.75" customHeight="1">
      <c r="A124" s="26" t="s">
        <v>124</v>
      </c>
      <c r="B124" s="27">
        <v>1511187.06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1511187.06</v>
      </c>
    </row>
    <row r="125" spans="1:12" ht="18.75" customHeight="1">
      <c r="A125" s="26" t="s">
        <v>125</v>
      </c>
      <c r="B125" s="38">
        <v>0</v>
      </c>
      <c r="C125" s="27">
        <v>2632838.13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2632838.13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2709888.15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2709888.15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202169.56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202169.56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1586701.44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1586701.44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16027.29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16027.29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424775.73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424775.73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111489.29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111489.29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906347.19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906347.19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937523.43</v>
      </c>
      <c r="H134" s="38">
        <v>0</v>
      </c>
      <c r="I134" s="38">
        <v>0</v>
      </c>
      <c r="J134" s="38">
        <v>0</v>
      </c>
      <c r="K134" s="38"/>
      <c r="L134" s="39">
        <f t="shared" si="23"/>
        <v>937523.43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76377.81</v>
      </c>
      <c r="H135" s="38">
        <v>0</v>
      </c>
      <c r="I135" s="38">
        <v>0</v>
      </c>
      <c r="J135" s="38">
        <v>0</v>
      </c>
      <c r="K135" s="38"/>
      <c r="L135" s="39">
        <f t="shared" si="23"/>
        <v>76377.81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449452.42</v>
      </c>
      <c r="H136" s="38">
        <v>0</v>
      </c>
      <c r="I136" s="38">
        <v>0</v>
      </c>
      <c r="J136" s="38">
        <v>0</v>
      </c>
      <c r="K136" s="38"/>
      <c r="L136" s="39">
        <f t="shared" si="23"/>
        <v>449452.42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458154.82</v>
      </c>
      <c r="H137" s="38">
        <v>0</v>
      </c>
      <c r="I137" s="38">
        <v>0</v>
      </c>
      <c r="J137" s="38">
        <v>0</v>
      </c>
      <c r="K137" s="38"/>
      <c r="L137" s="39">
        <f t="shared" si="23"/>
        <v>458154.82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1268712.06</v>
      </c>
      <c r="H138" s="38">
        <v>0</v>
      </c>
      <c r="I138" s="38">
        <v>0</v>
      </c>
      <c r="J138" s="38">
        <v>0</v>
      </c>
      <c r="K138" s="38"/>
      <c r="L138" s="39">
        <f t="shared" si="23"/>
        <v>1268712.06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570472.43</v>
      </c>
      <c r="I139" s="38">
        <v>0</v>
      </c>
      <c r="J139" s="38">
        <v>0</v>
      </c>
      <c r="K139" s="38"/>
      <c r="L139" s="39">
        <f t="shared" si="23"/>
        <v>570472.43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1063607.75</v>
      </c>
      <c r="I140" s="38">
        <v>0</v>
      </c>
      <c r="J140" s="38">
        <v>0</v>
      </c>
      <c r="K140" s="38"/>
      <c r="L140" s="39">
        <f t="shared" si="23"/>
        <v>1063607.75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468767.12</v>
      </c>
      <c r="J141" s="38">
        <v>0</v>
      </c>
      <c r="K141" s="38"/>
      <c r="L141" s="39">
        <f t="shared" si="23"/>
        <v>468767.12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1006051.95</v>
      </c>
      <c r="K142" s="38"/>
      <c r="L142" s="39">
        <f t="shared" si="23"/>
        <v>1006051.95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791289.91</v>
      </c>
      <c r="L143" s="42">
        <f t="shared" si="23"/>
        <v>791289.91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1006051.95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2018-09-26T17:44:03Z</dcterms:modified>
  <cp:category/>
  <cp:version/>
  <cp:contentType/>
  <cp:contentStatus/>
</cp:coreProperties>
</file>