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2255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<sst xmlns="http://schemas.openxmlformats.org/spreadsheetml/2006/main" count="146" uniqueCount="146">
  <si>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</si>
  <si>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</si>
  <si>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</si>
  <si>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</si>
  <si>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</si>
  <si>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</si>
  <si>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</si>
  <si>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</si>
  <si>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</si>
  <si>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</si>
  <si>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</si>
  <si>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</si>
  <si>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</si>
  <si>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</si>
  <si>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</si>
  <si>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</si>
  <si>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</si>
  <si>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</si>
  <si>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</si>
  <si>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</si>
  <si>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</si>
  <si>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</si>
  <si>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</si>
  <si>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</si>
  <si>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</si>
  <si>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</si>
  <si>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</si>
  <si>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</si>
  <si>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</si>
  <si>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</si>
  <si>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</si>
  <si>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</si>
  <si>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</si>
  <si>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</si>
  <si>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</si>
  <si>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</si>
  <si>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</si>
  <si>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</si>
  <si>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</si>
  <si>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</si>
  <si>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</si>
  <si>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</si>
  <si>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</si>
  <si>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</si>
  <si>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</si>
  <si>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</si>
  <si>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</si>
  <si>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</si>
  <si>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</si>
  <si>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</si>
  <si>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</si>
  <si>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</si>
  <si>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</si>
  <si>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</si>
  <si>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</si>
  <si>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</si>
  <si>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</si>
  <si>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</si>
  <si>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</si>
  <si>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</si>
  <si>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</si>
  <si>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</si>
  <si>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</si>
  <si>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</si>
  <si>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</si>
  <si>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</si>
  <si>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</si>
  <si>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</si>
  <si>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</si>
  <si>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</si>
  <si>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</si>
  <si>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</si>
  <si>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</si>
  <si>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</si>
  <si>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</si>
  <si>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</si>
  <si>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</si>
  <si>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</si>
  <si>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</si>
  <si>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</si>
  <si>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</si>
  <si>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</si>
  <si>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</si>
  <si>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</si>
  <si>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</si>
  <si>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</si>
  <si>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</si>
  <si>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</si>
  <si>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</si>
  <si>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</si>
  <si>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</si>
  <si>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</si>
  <si>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</si>
  <si>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</si>
  <si>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</si>
  <si>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</si>
  <si>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</si>
  <si>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</si>
  <si>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</si>
  <si>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</si>
  <si>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</si>
  <si>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</si>
  <si>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</si>
  <si>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</si>
  <si>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</si>
  <si>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</si>
  <si>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</si>
  <si>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</si>
  <si>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</si>
  <si>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</si>
  <si>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</si>
  <si>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</si>
  <si>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</si>
  <si>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</si>
  <si>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</si>
  <si>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</si>
  <si>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</si>
  <si>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</si>
  <si>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</si>
  <si>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</si>
  <si>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</si>
  <si>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</si>
  <si>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</si>
  <si>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</si>
  <si>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</si>
  <si>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</si>
  <si>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</si>
  <si>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</si>
  <si>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</si>
  <si>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</si>
  <si>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</si>
  <si>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</si>
  <si>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</si>
  <si>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</si>
  <si>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</si>
  <si>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</si>
  <si>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</si>
  <si>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</si>
  <si>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</si>
  <si>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</si>
  <si>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</si>
  <si>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</si>
  <si>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</si>
  <si>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</si>
  <si>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6.2.35. Descumprimento Entrega de Documentos</t>
  </si>
  <si>
    <t>OPERAÇÃO 18/09/18 - VENCIMENTO 25/09/18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</si>
</sst>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604646</v>
      </c>
      <c r="C7" s="9">
        <f t="shared" si="0"/>
        <v>796339</v>
      </c>
      <c r="D7" s="9">
        <f t="shared" si="0"/>
        <v>790189</v>
      </c>
      <c r="E7" s="9">
        <f t="shared" si="0"/>
        <v>528357</v>
      </c>
      <c r="F7" s="9">
        <f t="shared" si="0"/>
        <v>459933</v>
      </c>
      <c r="G7" s="9">
        <f t="shared" si="0"/>
        <v>1210261</v>
      </c>
      <c r="H7" s="9">
        <f t="shared" si="0"/>
        <v>548976</v>
      </c>
      <c r="I7" s="9">
        <f t="shared" si="0"/>
        <v>125160</v>
      </c>
      <c r="J7" s="9">
        <f t="shared" si="0"/>
        <v>319354</v>
      </c>
      <c r="K7" s="9">
        <f t="shared" si="0"/>
        <v>266465</v>
      </c>
      <c r="L7" s="9">
        <f t="shared" si="0"/>
        <v>5649680</v>
      </c>
      <c r="M7" s="49"/>
    </row>
    <row r="8" spans="1:12" ht="17.25" customHeight="1">
      <c r="A8" s="10" t="s">
        <v>95</v>
      </c>
      <c r="B8" s="11">
        <f>B9+B12+B16</f>
        <v>290818</v>
      </c>
      <c r="C8" s="11">
        <f aca="true" t="shared" si="1" ref="C8:K8">C9+C12+C16</f>
        <v>391970</v>
      </c>
      <c r="D8" s="11">
        <f t="shared" si="1"/>
        <v>360606</v>
      </c>
      <c r="E8" s="11">
        <f t="shared" si="1"/>
        <v>262645</v>
      </c>
      <c r="F8" s="11">
        <f t="shared" si="1"/>
        <v>208976</v>
      </c>
      <c r="G8" s="11">
        <f t="shared" si="1"/>
        <v>581359</v>
      </c>
      <c r="H8" s="11">
        <f t="shared" si="1"/>
        <v>290120</v>
      </c>
      <c r="I8" s="11">
        <f t="shared" si="1"/>
        <v>55997</v>
      </c>
      <c r="J8" s="11">
        <f t="shared" si="1"/>
        <v>145876</v>
      </c>
      <c r="K8" s="11">
        <f t="shared" si="1"/>
        <v>133536</v>
      </c>
      <c r="L8" s="11">
        <f aca="true" t="shared" si="2" ref="L8:L27">SUM(B8:K8)</f>
        <v>2721903</v>
      </c>
    </row>
    <row r="9" spans="1:12" ht="17.25" customHeight="1">
      <c r="A9" s="15" t="s">
        <v>16</v>
      </c>
      <c r="B9" s="13">
        <f>+B10+B11</f>
        <v>33655</v>
      </c>
      <c r="C9" s="13">
        <f aca="true" t="shared" si="3" ref="C9:K9">+C10+C11</f>
        <v>47191</v>
      </c>
      <c r="D9" s="13">
        <f t="shared" si="3"/>
        <v>38830</v>
      </c>
      <c r="E9" s="13">
        <f t="shared" si="3"/>
        <v>30189</v>
      </c>
      <c r="F9" s="13">
        <f t="shared" si="3"/>
        <v>19070</v>
      </c>
      <c r="G9" s="13">
        <f t="shared" si="3"/>
        <v>44655</v>
      </c>
      <c r="H9" s="13">
        <f t="shared" si="3"/>
        <v>40933</v>
      </c>
      <c r="I9" s="13">
        <f t="shared" si="3"/>
        <v>7343</v>
      </c>
      <c r="J9" s="13">
        <f t="shared" si="3"/>
        <v>14410</v>
      </c>
      <c r="K9" s="13">
        <f t="shared" si="3"/>
        <v>14095</v>
      </c>
      <c r="L9" s="11">
        <f t="shared" si="2"/>
        <v>290371</v>
      </c>
    </row>
    <row r="10" spans="1:12" ht="17.25" customHeight="1">
      <c r="A10" s="29" t="s">
        <v>17</v>
      </c>
      <c r="B10" s="13">
        <v>33655</v>
      </c>
      <c r="C10" s="13">
        <v>47191</v>
      </c>
      <c r="D10" s="13">
        <v>38830</v>
      </c>
      <c r="E10" s="13">
        <v>30189</v>
      </c>
      <c r="F10" s="13">
        <v>19070</v>
      </c>
      <c r="G10" s="13">
        <v>44655</v>
      </c>
      <c r="H10" s="13">
        <v>40933</v>
      </c>
      <c r="I10" s="13">
        <v>7343</v>
      </c>
      <c r="J10" s="13">
        <v>14410</v>
      </c>
      <c r="K10" s="13">
        <v>14095</v>
      </c>
      <c r="L10" s="11">
        <f t="shared" si="2"/>
        <v>290371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244840</v>
      </c>
      <c r="C12" s="17">
        <f t="shared" si="4"/>
        <v>327277</v>
      </c>
      <c r="D12" s="17">
        <f t="shared" si="4"/>
        <v>306265</v>
      </c>
      <c r="E12" s="17">
        <f t="shared" si="4"/>
        <v>221469</v>
      </c>
      <c r="F12" s="17">
        <f t="shared" si="4"/>
        <v>178237</v>
      </c>
      <c r="G12" s="17">
        <f t="shared" si="4"/>
        <v>505657</v>
      </c>
      <c r="H12" s="17">
        <f t="shared" si="4"/>
        <v>236728</v>
      </c>
      <c r="I12" s="17">
        <f t="shared" si="4"/>
        <v>45934</v>
      </c>
      <c r="J12" s="17">
        <f t="shared" si="4"/>
        <v>124966</v>
      </c>
      <c r="K12" s="17">
        <f t="shared" si="4"/>
        <v>113224</v>
      </c>
      <c r="L12" s="11">
        <f t="shared" si="2"/>
        <v>2304597</v>
      </c>
    </row>
    <row r="13" spans="1:14" s="67" customFormat="1" ht="17.25" customHeight="1">
      <c r="A13" s="74" t="s">
        <v>19</v>
      </c>
      <c r="B13" s="75">
        <v>111737</v>
      </c>
      <c r="C13" s="75">
        <v>157471</v>
      </c>
      <c r="D13" s="75">
        <v>153762</v>
      </c>
      <c r="E13" s="75">
        <v>105639</v>
      </c>
      <c r="F13" s="75">
        <v>86630</v>
      </c>
      <c r="G13" s="75">
        <v>228172</v>
      </c>
      <c r="H13" s="75">
        <v>102078</v>
      </c>
      <c r="I13" s="75">
        <v>23791</v>
      </c>
      <c r="J13" s="75">
        <v>62167</v>
      </c>
      <c r="K13" s="75">
        <v>51724</v>
      </c>
      <c r="L13" s="76">
        <f t="shared" si="2"/>
        <v>1083171</v>
      </c>
      <c r="M13" s="77"/>
      <c r="N13" s="78"/>
    </row>
    <row r="14" spans="1:13" s="67" customFormat="1" ht="17.25" customHeight="1">
      <c r="A14" s="74" t="s">
        <v>20</v>
      </c>
      <c r="B14" s="75">
        <v>115294</v>
      </c>
      <c r="C14" s="75">
        <v>142613</v>
      </c>
      <c r="D14" s="75">
        <v>132968</v>
      </c>
      <c r="E14" s="75">
        <v>99004</v>
      </c>
      <c r="F14" s="75">
        <v>80593</v>
      </c>
      <c r="G14" s="75">
        <v>247611</v>
      </c>
      <c r="H14" s="75">
        <v>109346</v>
      </c>
      <c r="I14" s="75">
        <v>17789</v>
      </c>
      <c r="J14" s="75">
        <v>56026</v>
      </c>
      <c r="K14" s="75">
        <v>54400</v>
      </c>
      <c r="L14" s="76">
        <f t="shared" si="2"/>
        <v>1055644</v>
      </c>
      <c r="M14" s="77"/>
    </row>
    <row r="15" spans="1:12" ht="17.25" customHeight="1">
      <c r="A15" s="14" t="s">
        <v>21</v>
      </c>
      <c r="B15" s="13">
        <v>17809</v>
      </c>
      <c r="C15" s="13">
        <v>27193</v>
      </c>
      <c r="D15" s="13">
        <v>19535</v>
      </c>
      <c r="E15" s="13">
        <v>16826</v>
      </c>
      <c r="F15" s="13">
        <v>11014</v>
      </c>
      <c r="G15" s="13">
        <v>29874</v>
      </c>
      <c r="H15" s="13">
        <v>25304</v>
      </c>
      <c r="I15" s="13">
        <v>4354</v>
      </c>
      <c r="J15" s="13">
        <v>6773</v>
      </c>
      <c r="K15" s="13">
        <v>7100</v>
      </c>
      <c r="L15" s="11">
        <f t="shared" si="2"/>
        <v>165782</v>
      </c>
    </row>
    <row r="16" spans="1:12" ht="17.25" customHeight="1">
      <c r="A16" s="15" t="s">
        <v>91</v>
      </c>
      <c r="B16" s="13">
        <f>B17+B18+B19</f>
        <v>12323</v>
      </c>
      <c r="C16" s="13">
        <f aca="true" t="shared" si="5" ref="C16:K16">C17+C18+C19</f>
        <v>17502</v>
      </c>
      <c r="D16" s="13">
        <f t="shared" si="5"/>
        <v>15511</v>
      </c>
      <c r="E16" s="13">
        <f t="shared" si="5"/>
        <v>10987</v>
      </c>
      <c r="F16" s="13">
        <f t="shared" si="5"/>
        <v>11669</v>
      </c>
      <c r="G16" s="13">
        <f t="shared" si="5"/>
        <v>31047</v>
      </c>
      <c r="H16" s="13">
        <f t="shared" si="5"/>
        <v>12459</v>
      </c>
      <c r="I16" s="13">
        <f t="shared" si="5"/>
        <v>2720</v>
      </c>
      <c r="J16" s="13">
        <f t="shared" si="5"/>
        <v>6500</v>
      </c>
      <c r="K16" s="13">
        <f t="shared" si="5"/>
        <v>6217</v>
      </c>
      <c r="L16" s="11">
        <f t="shared" si="2"/>
        <v>126935</v>
      </c>
    </row>
    <row r="17" spans="1:12" ht="17.25" customHeight="1">
      <c r="A17" s="14" t="s">
        <v>92</v>
      </c>
      <c r="B17" s="13">
        <v>12300</v>
      </c>
      <c r="C17" s="13">
        <v>17476</v>
      </c>
      <c r="D17" s="13">
        <v>15492</v>
      </c>
      <c r="E17" s="13">
        <v>10955</v>
      </c>
      <c r="F17" s="13">
        <v>11649</v>
      </c>
      <c r="G17" s="13">
        <v>30994</v>
      </c>
      <c r="H17" s="13">
        <v>12426</v>
      </c>
      <c r="I17" s="13">
        <v>2718</v>
      </c>
      <c r="J17" s="13">
        <v>6491</v>
      </c>
      <c r="K17" s="13">
        <v>6205</v>
      </c>
      <c r="L17" s="11">
        <f t="shared" si="2"/>
        <v>126706</v>
      </c>
    </row>
    <row r="18" spans="1:12" ht="17.25" customHeight="1">
      <c r="A18" s="14" t="s">
        <v>93</v>
      </c>
      <c r="B18" s="13">
        <v>16</v>
      </c>
      <c r="C18" s="13">
        <v>15</v>
      </c>
      <c r="D18" s="13">
        <v>16</v>
      </c>
      <c r="E18" s="13">
        <v>24</v>
      </c>
      <c r="F18" s="13">
        <v>10</v>
      </c>
      <c r="G18" s="13">
        <v>28</v>
      </c>
      <c r="H18" s="13">
        <v>23</v>
      </c>
      <c r="I18" s="13">
        <v>2</v>
      </c>
      <c r="J18" s="13">
        <v>8</v>
      </c>
      <c r="K18" s="13">
        <v>11</v>
      </c>
      <c r="L18" s="11">
        <f t="shared" si="2"/>
        <v>153</v>
      </c>
    </row>
    <row r="19" spans="1:12" ht="17.25" customHeight="1">
      <c r="A19" s="14" t="s">
        <v>94</v>
      </c>
      <c r="B19" s="13">
        <v>7</v>
      </c>
      <c r="C19" s="13">
        <v>11</v>
      </c>
      <c r="D19" s="13">
        <v>3</v>
      </c>
      <c r="E19" s="13">
        <v>8</v>
      </c>
      <c r="F19" s="13">
        <v>10</v>
      </c>
      <c r="G19" s="13">
        <v>25</v>
      </c>
      <c r="H19" s="13">
        <v>10</v>
      </c>
      <c r="I19" s="13">
        <v>0</v>
      </c>
      <c r="J19" s="13">
        <v>1</v>
      </c>
      <c r="K19" s="13">
        <v>1</v>
      </c>
      <c r="L19" s="11">
        <f t="shared" si="2"/>
        <v>76</v>
      </c>
    </row>
    <row r="20" spans="1:12" ht="17.25" customHeight="1">
      <c r="A20" s="16" t="s">
        <v>22</v>
      </c>
      <c r="B20" s="11">
        <f>+B21+B22+B23</f>
        <v>172821</v>
      </c>
      <c r="C20" s="11">
        <f aca="true" t="shared" si="6" ref="C20:K20">+C21+C22+C23</f>
        <v>200227</v>
      </c>
      <c r="D20" s="11">
        <f t="shared" si="6"/>
        <v>218369</v>
      </c>
      <c r="E20" s="11">
        <f t="shared" si="6"/>
        <v>136972</v>
      </c>
      <c r="F20" s="11">
        <f t="shared" si="6"/>
        <v>147753</v>
      </c>
      <c r="G20" s="11">
        <f t="shared" si="6"/>
        <v>411551</v>
      </c>
      <c r="H20" s="11">
        <f t="shared" si="6"/>
        <v>141841</v>
      </c>
      <c r="I20" s="11">
        <f t="shared" si="6"/>
        <v>34326</v>
      </c>
      <c r="J20" s="11">
        <f t="shared" si="6"/>
        <v>82930</v>
      </c>
      <c r="K20" s="11">
        <f t="shared" si="6"/>
        <v>71141</v>
      </c>
      <c r="L20" s="11">
        <f t="shared" si="2"/>
        <v>1617931</v>
      </c>
    </row>
    <row r="21" spans="1:13" s="67" customFormat="1" ht="17.25" customHeight="1">
      <c r="A21" s="60" t="s">
        <v>23</v>
      </c>
      <c r="B21" s="75">
        <v>88492</v>
      </c>
      <c r="C21" s="75">
        <v>112796</v>
      </c>
      <c r="D21" s="75">
        <v>125443</v>
      </c>
      <c r="E21" s="75">
        <v>75449</v>
      </c>
      <c r="F21" s="75">
        <v>81588</v>
      </c>
      <c r="G21" s="75">
        <v>207087</v>
      </c>
      <c r="H21" s="75">
        <v>75508</v>
      </c>
      <c r="I21" s="75">
        <v>20466</v>
      </c>
      <c r="J21" s="75">
        <v>46392</v>
      </c>
      <c r="K21" s="75">
        <v>36636</v>
      </c>
      <c r="L21" s="76">
        <f t="shared" si="2"/>
        <v>869857</v>
      </c>
      <c r="M21" s="77"/>
    </row>
    <row r="22" spans="1:13" s="67" customFormat="1" ht="17.25" customHeight="1">
      <c r="A22" s="60" t="s">
        <v>24</v>
      </c>
      <c r="B22" s="75">
        <v>76346</v>
      </c>
      <c r="C22" s="75">
        <v>77855</v>
      </c>
      <c r="D22" s="75">
        <v>84520</v>
      </c>
      <c r="E22" s="75">
        <v>55575</v>
      </c>
      <c r="F22" s="75">
        <v>60706</v>
      </c>
      <c r="G22" s="75">
        <v>189799</v>
      </c>
      <c r="H22" s="75">
        <v>57872</v>
      </c>
      <c r="I22" s="75">
        <v>12083</v>
      </c>
      <c r="J22" s="75">
        <v>33627</v>
      </c>
      <c r="K22" s="75">
        <v>31760</v>
      </c>
      <c r="L22" s="76">
        <f t="shared" si="2"/>
        <v>680143</v>
      </c>
      <c r="M22" s="77"/>
    </row>
    <row r="23" spans="1:12" ht="17.25" customHeight="1">
      <c r="A23" s="12" t="s">
        <v>25</v>
      </c>
      <c r="B23" s="13">
        <v>7983</v>
      </c>
      <c r="C23" s="13">
        <v>9576</v>
      </c>
      <c r="D23" s="13">
        <v>8406</v>
      </c>
      <c r="E23" s="13">
        <v>5948</v>
      </c>
      <c r="F23" s="13">
        <v>5459</v>
      </c>
      <c r="G23" s="13">
        <v>14665</v>
      </c>
      <c r="H23" s="13">
        <v>8461</v>
      </c>
      <c r="I23" s="13">
        <v>1777</v>
      </c>
      <c r="J23" s="13">
        <v>2911</v>
      </c>
      <c r="K23" s="13">
        <v>2745</v>
      </c>
      <c r="L23" s="11">
        <f t="shared" si="2"/>
        <v>67931</v>
      </c>
    </row>
    <row r="24" spans="1:13" ht="17.25" customHeight="1">
      <c r="A24" s="16" t="s">
        <v>26</v>
      </c>
      <c r="B24" s="13">
        <f>+B25+B26</f>
        <v>141007</v>
      </c>
      <c r="C24" s="13">
        <f aca="true" t="shared" si="7" ref="C24:K24">+C25+C26</f>
        <v>204142</v>
      </c>
      <c r="D24" s="13">
        <f t="shared" si="7"/>
        <v>211214</v>
      </c>
      <c r="E24" s="13">
        <f t="shared" si="7"/>
        <v>128740</v>
      </c>
      <c r="F24" s="13">
        <f t="shared" si="7"/>
        <v>103204</v>
      </c>
      <c r="G24" s="13">
        <f t="shared" si="7"/>
        <v>217351</v>
      </c>
      <c r="H24" s="13">
        <f t="shared" si="7"/>
        <v>109975</v>
      </c>
      <c r="I24" s="13">
        <f t="shared" si="7"/>
        <v>34837</v>
      </c>
      <c r="J24" s="13">
        <f t="shared" si="7"/>
        <v>90548</v>
      </c>
      <c r="K24" s="13">
        <f t="shared" si="7"/>
        <v>61788</v>
      </c>
      <c r="L24" s="11">
        <f t="shared" si="2"/>
        <v>1302806</v>
      </c>
      <c r="M24" s="50"/>
    </row>
    <row r="25" spans="1:13" ht="17.25" customHeight="1">
      <c r="A25" s="12" t="s">
        <v>112</v>
      </c>
      <c r="B25" s="13">
        <v>74680</v>
      </c>
      <c r="C25" s="13">
        <v>114043</v>
      </c>
      <c r="D25" s="13">
        <v>121819</v>
      </c>
      <c r="E25" s="13">
        <v>76092</v>
      </c>
      <c r="F25" s="13">
        <v>55901</v>
      </c>
      <c r="G25" s="13">
        <v>120269</v>
      </c>
      <c r="H25" s="13">
        <v>61805</v>
      </c>
      <c r="I25" s="13">
        <v>22164</v>
      </c>
      <c r="J25" s="13">
        <v>49199</v>
      </c>
      <c r="K25" s="13">
        <v>33084</v>
      </c>
      <c r="L25" s="11">
        <f t="shared" si="2"/>
        <v>729056</v>
      </c>
      <c r="M25" s="49"/>
    </row>
    <row r="26" spans="1:13" ht="17.25" customHeight="1">
      <c r="A26" s="12" t="s">
        <v>113</v>
      </c>
      <c r="B26" s="13">
        <v>66327</v>
      </c>
      <c r="C26" s="13">
        <v>90099</v>
      </c>
      <c r="D26" s="13">
        <v>89395</v>
      </c>
      <c r="E26" s="13">
        <v>52648</v>
      </c>
      <c r="F26" s="13">
        <v>47303</v>
      </c>
      <c r="G26" s="13">
        <v>97082</v>
      </c>
      <c r="H26" s="13">
        <v>48170</v>
      </c>
      <c r="I26" s="13">
        <v>12673</v>
      </c>
      <c r="J26" s="13">
        <v>41349</v>
      </c>
      <c r="K26" s="13">
        <v>28704</v>
      </c>
      <c r="L26" s="11">
        <f t="shared" si="2"/>
        <v>573750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7040</v>
      </c>
      <c r="I27" s="11">
        <v>0</v>
      </c>
      <c r="J27" s="11">
        <v>0</v>
      </c>
      <c r="K27" s="11">
        <v>0</v>
      </c>
      <c r="L27" s="11">
        <f t="shared" si="2"/>
        <v>7040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12246.76</v>
      </c>
      <c r="I35" s="19">
        <v>0</v>
      </c>
      <c r="J35" s="19">
        <v>0</v>
      </c>
      <c r="K35" s="19">
        <v>0</v>
      </c>
      <c r="L35" s="23">
        <f>SUM(B35:K35)</f>
        <v>12246.76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1972340.8099999998</v>
      </c>
      <c r="C47" s="22">
        <f aca="true" t="shared" si="11" ref="C47:H47">+C48+C60</f>
        <v>2904098.95</v>
      </c>
      <c r="D47" s="22">
        <f t="shared" si="11"/>
        <v>3177733.25</v>
      </c>
      <c r="E47" s="22">
        <f t="shared" si="11"/>
        <v>1854581.44</v>
      </c>
      <c r="F47" s="22">
        <f t="shared" si="11"/>
        <v>1647706.4899999998</v>
      </c>
      <c r="G47" s="22">
        <f t="shared" si="11"/>
        <v>3529658.68</v>
      </c>
      <c r="H47" s="22">
        <f t="shared" si="11"/>
        <v>1850511.95</v>
      </c>
      <c r="I47" s="22">
        <f>+I48+I60</f>
        <v>652861.45</v>
      </c>
      <c r="J47" s="22">
        <f>+J48+J60</f>
        <v>1085286.59</v>
      </c>
      <c r="K47" s="22">
        <f>+K48+K60</f>
        <v>863550.82</v>
      </c>
      <c r="L47" s="22">
        <f aca="true" t="shared" si="12" ref="L47:L60">SUM(B47:K47)</f>
        <v>19538330.43</v>
      </c>
    </row>
    <row r="48" spans="1:12" ht="17.25" customHeight="1">
      <c r="A48" s="16" t="s">
        <v>138</v>
      </c>
      <c r="B48" s="23">
        <f>SUM(B49:B59)</f>
        <v>1955391.41</v>
      </c>
      <c r="C48" s="23">
        <f aca="true" t="shared" si="13" ref="C48:K48">SUM(C49:C59)</f>
        <v>2880563.49</v>
      </c>
      <c r="D48" s="23">
        <f t="shared" si="13"/>
        <v>3153812.05</v>
      </c>
      <c r="E48" s="23">
        <f t="shared" si="13"/>
        <v>1831140.92</v>
      </c>
      <c r="F48" s="23">
        <f t="shared" si="13"/>
        <v>1633312.3499999999</v>
      </c>
      <c r="G48" s="23">
        <f t="shared" si="13"/>
        <v>3505677.3600000003</v>
      </c>
      <c r="H48" s="23">
        <f t="shared" si="13"/>
        <v>1833754.49</v>
      </c>
      <c r="I48" s="23">
        <f t="shared" si="13"/>
        <v>652861.45</v>
      </c>
      <c r="J48" s="23">
        <f t="shared" si="13"/>
        <v>1071307.59</v>
      </c>
      <c r="K48" s="23">
        <f t="shared" si="13"/>
        <v>863550.82</v>
      </c>
      <c r="L48" s="23">
        <f t="shared" si="12"/>
        <v>19381371.93</v>
      </c>
    </row>
    <row r="49" spans="1:12" ht="17.25" customHeight="1">
      <c r="A49" s="34" t="s">
        <v>43</v>
      </c>
      <c r="B49" s="23">
        <f aca="true" t="shared" si="14" ref="B49:H49">ROUND(B30*B7,2)</f>
        <v>1906025.59</v>
      </c>
      <c r="C49" s="23">
        <f t="shared" si="14"/>
        <v>2808926.55</v>
      </c>
      <c r="D49" s="23">
        <f t="shared" si="14"/>
        <v>3070121.32</v>
      </c>
      <c r="E49" s="23">
        <f t="shared" si="14"/>
        <v>1784472.93</v>
      </c>
      <c r="F49" s="23">
        <f t="shared" si="14"/>
        <v>1570441.23</v>
      </c>
      <c r="G49" s="23">
        <f t="shared" si="14"/>
        <v>3413420.12</v>
      </c>
      <c r="H49" s="23">
        <f t="shared" si="14"/>
        <v>1775333.49</v>
      </c>
      <c r="I49" s="23">
        <f>ROUND(I30*I7,2)</f>
        <v>651795.73</v>
      </c>
      <c r="J49" s="23">
        <f>ROUND(J30*J7,2)</f>
        <v>1041732.75</v>
      </c>
      <c r="K49" s="23">
        <f>ROUND(K30*K7,2)</f>
        <v>857724.19</v>
      </c>
      <c r="L49" s="23">
        <f t="shared" si="12"/>
        <v>18879993.9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12246.76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12246.76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3922.03</v>
      </c>
      <c r="L57" s="23">
        <f t="shared" si="12"/>
        <v>3922.03</v>
      </c>
    </row>
    <row r="58" spans="1:12" ht="17.25" customHeight="1">
      <c r="A58" s="12" t="s">
        <v>137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16949.4</v>
      </c>
      <c r="C60" s="36">
        <v>23535.46</v>
      </c>
      <c r="D60" s="36">
        <v>23921.2</v>
      </c>
      <c r="E60" s="36">
        <v>23440.52</v>
      </c>
      <c r="F60" s="36">
        <v>14394.14</v>
      </c>
      <c r="G60" s="36">
        <v>23981.32</v>
      </c>
      <c r="H60" s="36">
        <v>16757.46</v>
      </c>
      <c r="I60" s="19">
        <v>0</v>
      </c>
      <c r="J60" s="36">
        <v>13979</v>
      </c>
      <c r="K60" s="19">
        <v>0</v>
      </c>
      <c r="L60" s="36">
        <f t="shared" si="12"/>
        <v>156958.5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-329447.7</v>
      </c>
      <c r="C64" s="35">
        <f t="shared" si="15"/>
        <v>-218985.03</v>
      </c>
      <c r="D64" s="35">
        <f t="shared" si="15"/>
        <v>-230929.19</v>
      </c>
      <c r="E64" s="35">
        <f t="shared" si="15"/>
        <v>-346218.13</v>
      </c>
      <c r="F64" s="35">
        <f t="shared" si="15"/>
        <v>-332324.82</v>
      </c>
      <c r="G64" s="35">
        <f t="shared" si="15"/>
        <v>-398973.31</v>
      </c>
      <c r="H64" s="35">
        <f t="shared" si="15"/>
        <v>-179558.32</v>
      </c>
      <c r="I64" s="35">
        <f t="shared" si="15"/>
        <v>-164902.53</v>
      </c>
      <c r="J64" s="35">
        <f t="shared" si="15"/>
        <v>-69110</v>
      </c>
      <c r="K64" s="35">
        <f t="shared" si="15"/>
        <v>-64491.22</v>
      </c>
      <c r="L64" s="35">
        <f aca="true" t="shared" si="16" ref="L64:L114">SUM(B64:K64)</f>
        <v>-2334940.25</v>
      </c>
    </row>
    <row r="65" spans="1:12" ht="18.75" customHeight="1">
      <c r="A65" s="16" t="s">
        <v>73</v>
      </c>
      <c r="B65" s="35">
        <f aca="true" t="shared" si="17" ref="B65:K65">B66+B67+B68+B69+B70+B71</f>
        <v>-313409.28</v>
      </c>
      <c r="C65" s="35">
        <f t="shared" si="17"/>
        <v>-195182.37</v>
      </c>
      <c r="D65" s="35">
        <f t="shared" si="17"/>
        <v>-207815.86</v>
      </c>
      <c r="E65" s="35">
        <f t="shared" si="17"/>
        <v>-330783.39</v>
      </c>
      <c r="F65" s="35">
        <f t="shared" si="17"/>
        <v>-318652.19</v>
      </c>
      <c r="G65" s="35">
        <f t="shared" si="17"/>
        <v>-364651.73</v>
      </c>
      <c r="H65" s="35">
        <f t="shared" si="17"/>
        <v>-163732</v>
      </c>
      <c r="I65" s="35">
        <f t="shared" si="17"/>
        <v>-29372</v>
      </c>
      <c r="J65" s="35">
        <f t="shared" si="17"/>
        <v>-57640</v>
      </c>
      <c r="K65" s="35">
        <f t="shared" si="17"/>
        <v>-56560</v>
      </c>
      <c r="L65" s="35">
        <f t="shared" si="16"/>
        <v>-2037798.82</v>
      </c>
    </row>
    <row r="66" spans="1:13" ht="18.75" customHeight="1">
      <c r="A66" s="12" t="s">
        <v>74</v>
      </c>
      <c r="B66" s="35">
        <f>-ROUND(B9*$D$3,2)</f>
        <v>-134620</v>
      </c>
      <c r="C66" s="35">
        <f aca="true" t="shared" si="18" ref="C66:K66">-ROUND(C9*$D$3,2)</f>
        <v>-188764</v>
      </c>
      <c r="D66" s="35">
        <f t="shared" si="18"/>
        <v>-155320</v>
      </c>
      <c r="E66" s="35">
        <f t="shared" si="18"/>
        <v>-120756</v>
      </c>
      <c r="F66" s="35">
        <f t="shared" si="18"/>
        <v>-76280</v>
      </c>
      <c r="G66" s="35">
        <f t="shared" si="18"/>
        <v>-178620</v>
      </c>
      <c r="H66" s="35">
        <f t="shared" si="18"/>
        <v>-163732</v>
      </c>
      <c r="I66" s="35">
        <f t="shared" si="18"/>
        <v>-29372</v>
      </c>
      <c r="J66" s="35">
        <f t="shared" si="18"/>
        <v>-57640</v>
      </c>
      <c r="K66" s="35">
        <f>-ROUND((K9+45)*$D$3,2)</f>
        <v>-56560</v>
      </c>
      <c r="L66" s="35">
        <f t="shared" si="16"/>
        <v>-1161664</v>
      </c>
      <c r="M66" s="88"/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-1292</v>
      </c>
      <c r="C68" s="35">
        <v>-248</v>
      </c>
      <c r="D68" s="35">
        <v>-432</v>
      </c>
      <c r="E68" s="35">
        <v>-1116</v>
      </c>
      <c r="F68" s="35">
        <v>-1248</v>
      </c>
      <c r="G68" s="35">
        <v>-476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-4812</v>
      </c>
    </row>
    <row r="69" spans="1:12" ht="18.75" customHeight="1">
      <c r="A69" s="12" t="s">
        <v>103</v>
      </c>
      <c r="B69" s="35">
        <v>-7132</v>
      </c>
      <c r="C69" s="35">
        <v>-1532</v>
      </c>
      <c r="D69" s="35">
        <v>-2568</v>
      </c>
      <c r="E69" s="35">
        <v>-3896</v>
      </c>
      <c r="F69" s="35">
        <v>-1876</v>
      </c>
      <c r="G69" s="35">
        <v>-1652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-18656</v>
      </c>
    </row>
    <row r="70" spans="1:12" ht="18.75" customHeight="1">
      <c r="A70" s="12" t="s">
        <v>52</v>
      </c>
      <c r="B70" s="35">
        <v>-170365.28</v>
      </c>
      <c r="C70" s="35">
        <v>-4638.37</v>
      </c>
      <c r="D70" s="35">
        <v>-49495.86</v>
      </c>
      <c r="E70" s="35">
        <v>-205015.39</v>
      </c>
      <c r="F70" s="35">
        <v>-239248.19</v>
      </c>
      <c r="G70" s="35">
        <v>-183903.73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-852666.8200000001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SUM(B73:B108)</f>
        <v>-16038.42</v>
      </c>
      <c r="C72" s="63">
        <f t="shared" si="19"/>
        <v>-23802.66</v>
      </c>
      <c r="D72" s="35">
        <f t="shared" si="19"/>
        <v>-23113.33</v>
      </c>
      <c r="E72" s="63">
        <f t="shared" si="19"/>
        <v>-15434.74</v>
      </c>
      <c r="F72" s="35">
        <f t="shared" si="19"/>
        <v>-13672.63</v>
      </c>
      <c r="G72" s="35">
        <f t="shared" si="19"/>
        <v>-34321.58</v>
      </c>
      <c r="H72" s="63">
        <f t="shared" si="19"/>
        <v>-15826.32</v>
      </c>
      <c r="I72" s="35">
        <f t="shared" si="19"/>
        <v>-135530.53</v>
      </c>
      <c r="J72" s="63">
        <f t="shared" si="19"/>
        <v>-11470</v>
      </c>
      <c r="K72" s="63">
        <f t="shared" si="19"/>
        <v>-7931.22</v>
      </c>
      <c r="L72" s="63">
        <f t="shared" si="16"/>
        <v>-297141.43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-20.03</v>
      </c>
      <c r="D74" s="35">
        <v>0</v>
      </c>
      <c r="E74" s="19">
        <v>0</v>
      </c>
      <c r="F74" s="19">
        <v>0</v>
      </c>
      <c r="G74" s="35">
        <v>0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-20.03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-1103.33</v>
      </c>
      <c r="E75" s="19">
        <v>0</v>
      </c>
      <c r="F75" s="35">
        <v>0</v>
      </c>
      <c r="G75" s="19">
        <v>0</v>
      </c>
      <c r="H75" s="19">
        <v>0</v>
      </c>
      <c r="I75" s="44">
        <v>-2571.87</v>
      </c>
      <c r="J75" s="19">
        <v>0</v>
      </c>
      <c r="K75" s="44">
        <v>-393.33</v>
      </c>
      <c r="L75" s="63">
        <f t="shared" si="16"/>
        <v>-4068.5299999999997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-16038.42</v>
      </c>
      <c r="C77" s="35">
        <v>-23282.63</v>
      </c>
      <c r="D77" s="35">
        <v>-22010</v>
      </c>
      <c r="E77" s="35">
        <v>-15434.74</v>
      </c>
      <c r="F77" s="35">
        <v>-13672.63</v>
      </c>
      <c r="G77" s="35">
        <v>-32321.58</v>
      </c>
      <c r="H77" s="35">
        <v>-15826.32</v>
      </c>
      <c r="I77" s="35">
        <v>-5563.68</v>
      </c>
      <c r="J77" s="35">
        <v>-11470</v>
      </c>
      <c r="K77" s="35">
        <v>-7537.89</v>
      </c>
      <c r="L77" s="63">
        <f t="shared" si="16"/>
        <v>-163157.89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-2000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-2000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s="67" customFormat="1" ht="18.75" customHeight="1">
      <c r="A107" s="60" t="s">
        <v>144</v>
      </c>
      <c r="B107" s="19">
        <v>0</v>
      </c>
      <c r="C107" s="63">
        <v>-500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19">
        <v>0</v>
      </c>
      <c r="J107" s="57">
        <v>0</v>
      </c>
      <c r="K107" s="57">
        <v>0</v>
      </c>
      <c r="L107" s="63">
        <f t="shared" si="16"/>
        <v>-500</v>
      </c>
      <c r="M107" s="66"/>
    </row>
    <row r="108" spans="1:13" ht="18.75" customHeight="1">
      <c r="A108" s="15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/>
      <c r="M108" s="52"/>
    </row>
    <row r="109" spans="1:13" ht="18.75" customHeight="1">
      <c r="A109" s="16" t="s">
        <v>116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2"/>
    </row>
    <row r="110" spans="1:13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1642893.1099999999</v>
      </c>
      <c r="C112" s="24">
        <f t="shared" si="20"/>
        <v>2685113.92</v>
      </c>
      <c r="D112" s="24">
        <f t="shared" si="20"/>
        <v>2946804.06</v>
      </c>
      <c r="E112" s="24">
        <f t="shared" si="20"/>
        <v>1508363.3099999998</v>
      </c>
      <c r="F112" s="24">
        <f t="shared" si="20"/>
        <v>1315381.67</v>
      </c>
      <c r="G112" s="24">
        <f t="shared" si="20"/>
        <v>3130685.37</v>
      </c>
      <c r="H112" s="24">
        <f t="shared" si="20"/>
        <v>1670953.63</v>
      </c>
      <c r="I112" s="24">
        <f>+I113+I114</f>
        <v>487958.9199999999</v>
      </c>
      <c r="J112" s="24">
        <f>+J113+J114</f>
        <v>1016176.5900000001</v>
      </c>
      <c r="K112" s="24">
        <f>+K113+K114</f>
        <v>799059.6</v>
      </c>
      <c r="L112" s="45">
        <f t="shared" si="16"/>
        <v>17203390.18</v>
      </c>
      <c r="M112" s="72"/>
    </row>
    <row r="113" spans="1:13" ht="18" customHeight="1">
      <c r="A113" s="16" t="s">
        <v>80</v>
      </c>
      <c r="B113" s="24">
        <f aca="true" t="shared" si="21" ref="B113:K113">+B48+B65+B72+B109</f>
        <v>1625943.71</v>
      </c>
      <c r="C113" s="24">
        <f t="shared" si="21"/>
        <v>2661578.46</v>
      </c>
      <c r="D113" s="24">
        <f t="shared" si="21"/>
        <v>2922882.86</v>
      </c>
      <c r="E113" s="24">
        <f t="shared" si="21"/>
        <v>1484922.7899999998</v>
      </c>
      <c r="F113" s="24">
        <f t="shared" si="21"/>
        <v>1300987.53</v>
      </c>
      <c r="G113" s="24">
        <f t="shared" si="21"/>
        <v>3106704.0500000003</v>
      </c>
      <c r="H113" s="24">
        <f t="shared" si="21"/>
        <v>1654196.17</v>
      </c>
      <c r="I113" s="24">
        <f t="shared" si="21"/>
        <v>487958.9199999999</v>
      </c>
      <c r="J113" s="24">
        <f t="shared" si="21"/>
        <v>1002197.5900000001</v>
      </c>
      <c r="K113" s="24">
        <f t="shared" si="21"/>
        <v>799059.6</v>
      </c>
      <c r="L113" s="45">
        <f t="shared" si="16"/>
        <v>17046431.68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16949.4</v>
      </c>
      <c r="C114" s="24">
        <f t="shared" si="22"/>
        <v>23535.46</v>
      </c>
      <c r="D114" s="24">
        <f t="shared" si="22"/>
        <v>23921.2</v>
      </c>
      <c r="E114" s="24">
        <f t="shared" si="22"/>
        <v>23440.52</v>
      </c>
      <c r="F114" s="24">
        <f t="shared" si="22"/>
        <v>14394.14</v>
      </c>
      <c r="G114" s="24">
        <f t="shared" si="22"/>
        <v>23981.32</v>
      </c>
      <c r="H114" s="24">
        <f t="shared" si="22"/>
        <v>16757.46</v>
      </c>
      <c r="I114" s="19">
        <f t="shared" si="22"/>
        <v>0</v>
      </c>
      <c r="J114" s="24">
        <f t="shared" si="22"/>
        <v>13979</v>
      </c>
      <c r="K114" s="24">
        <f t="shared" si="22"/>
        <v>0</v>
      </c>
      <c r="L114" s="45">
        <f t="shared" si="16"/>
        <v>156958.5</v>
      </c>
      <c r="M114" s="73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31">
        <f>SUM(B115:J115)</f>
        <v>0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17203390.21</v>
      </c>
      <c r="M120" s="51"/>
    </row>
    <row r="121" spans="1:12" ht="18.75" customHeight="1">
      <c r="A121" s="26" t="s">
        <v>69</v>
      </c>
      <c r="B121" s="27">
        <v>201707.07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201707.07</v>
      </c>
    </row>
    <row r="122" spans="1:12" ht="18.75" customHeight="1">
      <c r="A122" s="26" t="s">
        <v>70</v>
      </c>
      <c r="B122" s="27">
        <v>1441186.04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1441186.04</v>
      </c>
    </row>
    <row r="123" spans="1:12" ht="18.75" customHeight="1">
      <c r="A123" s="26" t="s">
        <v>71</v>
      </c>
      <c r="B123" s="38">
        <v>0</v>
      </c>
      <c r="C123" s="27">
        <v>2685113.92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2685113.92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2742202.27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2742202.27</v>
      </c>
    </row>
    <row r="125" spans="1:12" ht="18.75" customHeight="1">
      <c r="A125" s="26" t="s">
        <v>117</v>
      </c>
      <c r="B125" s="38">
        <v>0</v>
      </c>
      <c r="C125" s="38">
        <v>0</v>
      </c>
      <c r="D125" s="27">
        <v>204601.8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204601.8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1493279.67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1493279.67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27">
        <v>15083.64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15083.64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453605.81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453605.81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122</v>
      </c>
      <c r="B130" s="38">
        <v>0</v>
      </c>
      <c r="C130" s="38">
        <v>0</v>
      </c>
      <c r="D130" s="38">
        <v>0</v>
      </c>
      <c r="E130" s="38">
        <v>0</v>
      </c>
      <c r="F130" s="27">
        <v>95884.5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95884.5</v>
      </c>
    </row>
    <row r="131" spans="1:12" ht="18.75" customHeight="1">
      <c r="A131" s="26" t="s">
        <v>123</v>
      </c>
      <c r="B131" s="64">
        <v>0</v>
      </c>
      <c r="C131" s="64">
        <v>0</v>
      </c>
      <c r="D131" s="64">
        <v>0</v>
      </c>
      <c r="E131" s="64">
        <v>0</v>
      </c>
      <c r="F131" s="65">
        <v>765891.36</v>
      </c>
      <c r="G131" s="64">
        <v>0</v>
      </c>
      <c r="H131" s="64">
        <v>0</v>
      </c>
      <c r="I131" s="64">
        <v>0</v>
      </c>
      <c r="J131" s="64">
        <v>0</v>
      </c>
      <c r="K131" s="64"/>
      <c r="L131" s="39">
        <f t="shared" si="23"/>
        <v>765891.36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917099.04</v>
      </c>
      <c r="H132" s="38">
        <v>0</v>
      </c>
      <c r="I132" s="38">
        <v>0</v>
      </c>
      <c r="J132" s="38">
        <v>0</v>
      </c>
      <c r="K132" s="38"/>
      <c r="L132" s="39">
        <f t="shared" si="23"/>
        <v>917099.04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75153.54</v>
      </c>
      <c r="H133" s="38">
        <v>0</v>
      </c>
      <c r="I133" s="38">
        <v>0</v>
      </c>
      <c r="J133" s="38">
        <v>0</v>
      </c>
      <c r="K133" s="38"/>
      <c r="L133" s="39">
        <f t="shared" si="23"/>
        <v>75153.54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435337.64</v>
      </c>
      <c r="H134" s="38">
        <v>0</v>
      </c>
      <c r="I134" s="38">
        <v>0</v>
      </c>
      <c r="J134" s="38">
        <v>0</v>
      </c>
      <c r="K134" s="38"/>
      <c r="L134" s="39">
        <f t="shared" si="23"/>
        <v>435337.64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447676.06</v>
      </c>
      <c r="H135" s="38">
        <v>0</v>
      </c>
      <c r="I135" s="38">
        <v>0</v>
      </c>
      <c r="J135" s="38">
        <v>0</v>
      </c>
      <c r="K135" s="38"/>
      <c r="L135" s="39">
        <f t="shared" si="23"/>
        <v>447676.06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1255419.11</v>
      </c>
      <c r="H136" s="38">
        <v>0</v>
      </c>
      <c r="I136" s="38">
        <v>0</v>
      </c>
      <c r="J136" s="38">
        <v>0</v>
      </c>
      <c r="K136" s="38"/>
      <c r="L136" s="39">
        <f t="shared" si="23"/>
        <v>1255419.11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577217.05</v>
      </c>
      <c r="I137" s="38">
        <v>0</v>
      </c>
      <c r="J137" s="38">
        <v>0</v>
      </c>
      <c r="K137" s="38"/>
      <c r="L137" s="39">
        <f t="shared" si="23"/>
        <v>577217.05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1093736.58</v>
      </c>
      <c r="I138" s="38">
        <v>0</v>
      </c>
      <c r="J138" s="38">
        <v>0</v>
      </c>
      <c r="K138" s="38"/>
      <c r="L138" s="39">
        <f t="shared" si="23"/>
        <v>1093736.58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487958.92</v>
      </c>
      <c r="J139" s="38">
        <v>0</v>
      </c>
      <c r="K139" s="38"/>
      <c r="L139" s="39">
        <f t="shared" si="23"/>
        <v>487958.92</v>
      </c>
    </row>
    <row r="140" spans="1:12" ht="18.75" customHeight="1">
      <c r="A140" s="26" t="s">
        <v>132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7">
        <v>1016176.59</v>
      </c>
      <c r="K140" s="38"/>
      <c r="L140" s="39">
        <f t="shared" si="23"/>
        <v>1016176.59</v>
      </c>
    </row>
    <row r="141" spans="1:12" ht="18.75" customHeight="1">
      <c r="A141" s="71" t="s">
        <v>140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799059.6</v>
      </c>
      <c r="L141" s="42">
        <f t="shared" si="23"/>
        <v>799059.6</v>
      </c>
    </row>
    <row r="142" spans="1:12" ht="18.75" customHeight="1">
      <c r="A142" s="69"/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1016176.5900000001</v>
      </c>
      <c r="K142" s="47"/>
      <c r="L142" s="48"/>
    </row>
    <row r="143" ht="18" customHeight="1">
      <c r="A143" s="69"/>
    </row>
    <row r="144" ht="18" customHeight="1">
      <c r="A144" s="69"/>
    </row>
    <row r="145" ht="18" customHeight="1">
      <c r="A145" s="69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2018-09-24T19:57:37Z</dcterms:modified>
  <cp:category/>
  <cp:version/>
  <cp:contentType/>
  <cp:contentStatus/>
</cp:coreProperties>
</file>