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255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<sst xmlns="http://schemas.openxmlformats.org/spreadsheetml/2006/main" count="146" uniqueCount="146">
  <si>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</si>
  <si>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</si>
  <si>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</si>
  <si>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</si>
  <si>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</si>
  <si>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</si>
  <si>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</si>
  <si>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</si>
  <si>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</si>
  <si>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</si>
  <si>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</si>
  <si>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</si>
  <si>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</si>
  <si>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</si>
  <si>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</si>
  <si>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</si>
  <si>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</si>
  <si>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</si>
  <si>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</si>
  <si>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</si>
  <si>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</si>
  <si>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</si>
  <si>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</si>
  <si>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</si>
  <si>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</si>
  <si>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</si>
  <si>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</si>
  <si>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</si>
  <si>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</si>
  <si>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</si>
  <si>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</si>
  <si>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</si>
  <si>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</si>
  <si>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</si>
  <si>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</si>
  <si>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</si>
  <si>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</si>
  <si>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</si>
  <si>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</si>
  <si>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</si>
  <si>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</si>
  <si>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</si>
  <si>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</si>
  <si>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</si>
  <si>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</si>
  <si>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</si>
  <si>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</si>
  <si>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</si>
  <si>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</si>
  <si>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</si>
  <si>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</si>
  <si>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</si>
  <si>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</si>
  <si>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</si>
  <si>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</si>
  <si>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</si>
  <si>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</si>
  <si>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</si>
  <si>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</si>
  <si>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</si>
  <si>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</si>
  <si>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</si>
  <si>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</si>
  <si>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</si>
  <si>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</si>
  <si>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</si>
  <si>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</si>
  <si>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</si>
  <si>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</si>
  <si>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</si>
  <si>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</si>
  <si>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</si>
  <si>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</si>
  <si>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</si>
  <si>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</si>
  <si>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</si>
  <si>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</si>
  <si>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</si>
  <si>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</si>
  <si>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</si>
  <si>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 Remuneração Líquida a Pagar (7.1. + 7.2.)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</si>
  <si>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</si>
  <si>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</si>
  <si>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</si>
  <si>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</si>
  <si>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</si>
  <si>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</si>
  <si>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</si>
  <si>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</si>
  <si>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</si>
  <si>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</si>
  <si>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</si>
  <si>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</si>
  <si>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</si>
  <si>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</si>
  <si>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</si>
  <si>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</si>
  <si>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</si>
  <si>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</si>
  <si>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</si>
  <si>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</si>
  <si>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</si>
  <si>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</si>
  <si>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</si>
  <si>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</si>
  <si>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</si>
  <si>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</si>
  <si>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</si>
  <si>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</si>
  <si>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</si>
  <si>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</si>
  <si>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</si>
  <si>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</si>
  <si>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</si>
  <si>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</si>
  <si>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</si>
  <si>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</si>
  <si>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</si>
  <si>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</si>
  <si>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</si>
  <si>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</si>
  <si>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</si>
  <si>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</si>
  <si>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</si>
  <si>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</si>
  <si>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</si>
  <si>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</si>
  <si>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</si>
  <si>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</si>
  <si>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</si>
  <si>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</si>
  <si>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</si>
  <si>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</si>
  <si>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</si>
  <si>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</si>
  <si>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</si>
  <si>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</si>
  <si>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</si>
  <si>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</si>
  <si>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</si>
  <si>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6.2.35. Descumprimento Entrega de Documentos</t>
  </si>
  <si>
    <t>OPERAÇÃO 15/09/18 - VENCIMENTO 21/09/18</t>
  </si>
  <si>
    <t xml:space="preserve"> 7.1. Pelo Transporte Coletivo (5.1 + 6.1 + 6.2 + 6.3)</t>
  </si>
  <si>
    <t xml:space="preserve"> 7.2. Pelo Serviço Atende (5.2 + 6.4 )</t>
  </si>
  <si>
    <t xml:space="preserve">          7.2.1 Ajuste do dia anterior</t>
  </si>
  <si>
    <t xml:space="preserve">     7.2.2 Ajuste para o dia seguinte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</si>
</sst>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87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110</v>
      </c>
      <c r="F5" s="28" t="s">
        <v>10</v>
      </c>
      <c r="G5" s="28" t="s">
        <v>11</v>
      </c>
      <c r="H5" s="28" t="s">
        <v>12</v>
      </c>
      <c r="I5" s="83" t="s">
        <v>86</v>
      </c>
      <c r="J5" s="83" t="s">
        <v>85</v>
      </c>
      <c r="K5" s="83" t="s">
        <v>135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322441</v>
      </c>
      <c r="C7" s="9">
        <f t="shared" si="0"/>
        <v>430562</v>
      </c>
      <c r="D7" s="9">
        <f t="shared" si="0"/>
        <v>459455</v>
      </c>
      <c r="E7" s="9">
        <f t="shared" si="0"/>
        <v>260567</v>
      </c>
      <c r="F7" s="9">
        <f t="shared" si="0"/>
        <v>255939</v>
      </c>
      <c r="G7" s="9">
        <f t="shared" si="0"/>
        <v>640472</v>
      </c>
      <c r="H7" s="9">
        <f t="shared" si="0"/>
        <v>256649</v>
      </c>
      <c r="I7" s="9">
        <f t="shared" si="0"/>
        <v>60002</v>
      </c>
      <c r="J7" s="9">
        <f t="shared" si="0"/>
        <v>186482</v>
      </c>
      <c r="K7" s="9">
        <f t="shared" si="0"/>
        <v>144526</v>
      </c>
      <c r="L7" s="9">
        <f t="shared" si="0"/>
        <v>3017095</v>
      </c>
      <c r="M7" s="49"/>
    </row>
    <row r="8" spans="1:12" ht="17.25" customHeight="1">
      <c r="A8" s="10" t="s">
        <v>93</v>
      </c>
      <c r="B8" s="11">
        <f>B9+B12+B16</f>
        <v>156912</v>
      </c>
      <c r="C8" s="11">
        <f aca="true" t="shared" si="1" ref="C8:K8">C9+C12+C16</f>
        <v>217108</v>
      </c>
      <c r="D8" s="11">
        <f t="shared" si="1"/>
        <v>218746</v>
      </c>
      <c r="E8" s="11">
        <f t="shared" si="1"/>
        <v>132873</v>
      </c>
      <c r="F8" s="11">
        <f t="shared" si="1"/>
        <v>116833</v>
      </c>
      <c r="G8" s="11">
        <f t="shared" si="1"/>
        <v>307989</v>
      </c>
      <c r="H8" s="11">
        <f t="shared" si="1"/>
        <v>140289</v>
      </c>
      <c r="I8" s="11">
        <f t="shared" si="1"/>
        <v>27539</v>
      </c>
      <c r="J8" s="11">
        <f t="shared" si="1"/>
        <v>88232</v>
      </c>
      <c r="K8" s="11">
        <f t="shared" si="1"/>
        <v>72367</v>
      </c>
      <c r="L8" s="11">
        <f aca="true" t="shared" si="2" ref="L8:L27">SUM(B8:K8)</f>
        <v>1478888</v>
      </c>
    </row>
    <row r="9" spans="1:12" ht="17.25" customHeight="1">
      <c r="A9" s="15" t="s">
        <v>16</v>
      </c>
      <c r="B9" s="13">
        <f>+B10+B11</f>
        <v>23906</v>
      </c>
      <c r="C9" s="13">
        <f aca="true" t="shared" si="3" ref="C9:K9">+C10+C11</f>
        <v>36922</v>
      </c>
      <c r="D9" s="13">
        <f t="shared" si="3"/>
        <v>33590</v>
      </c>
      <c r="E9" s="13">
        <f t="shared" si="3"/>
        <v>21110</v>
      </c>
      <c r="F9" s="13">
        <f t="shared" si="3"/>
        <v>13409</v>
      </c>
      <c r="G9" s="13">
        <f t="shared" si="3"/>
        <v>29266</v>
      </c>
      <c r="H9" s="13">
        <f t="shared" si="3"/>
        <v>24677</v>
      </c>
      <c r="I9" s="13">
        <f t="shared" si="3"/>
        <v>5311</v>
      </c>
      <c r="J9" s="13">
        <f t="shared" si="3"/>
        <v>12336</v>
      </c>
      <c r="K9" s="13">
        <f t="shared" si="3"/>
        <v>9381</v>
      </c>
      <c r="L9" s="11">
        <f t="shared" si="2"/>
        <v>209908</v>
      </c>
    </row>
    <row r="10" spans="1:12" ht="17.25" customHeight="1">
      <c r="A10" s="29" t="s">
        <v>17</v>
      </c>
      <c r="B10" s="13">
        <v>23906</v>
      </c>
      <c r="C10" s="13">
        <v>36922</v>
      </c>
      <c r="D10" s="13">
        <v>33590</v>
      </c>
      <c r="E10" s="13">
        <v>21110</v>
      </c>
      <c r="F10" s="13">
        <v>13409</v>
      </c>
      <c r="G10" s="13">
        <v>29266</v>
      </c>
      <c r="H10" s="13">
        <v>24677</v>
      </c>
      <c r="I10" s="13">
        <v>5311</v>
      </c>
      <c r="J10" s="13">
        <v>12336</v>
      </c>
      <c r="K10" s="13">
        <v>9381</v>
      </c>
      <c r="L10" s="11">
        <f t="shared" si="2"/>
        <v>209908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125345</v>
      </c>
      <c r="C12" s="17">
        <f t="shared" si="4"/>
        <v>169532</v>
      </c>
      <c r="D12" s="17">
        <f t="shared" si="4"/>
        <v>175067</v>
      </c>
      <c r="E12" s="17">
        <f t="shared" si="4"/>
        <v>105459</v>
      </c>
      <c r="F12" s="17">
        <f t="shared" si="4"/>
        <v>96069</v>
      </c>
      <c r="G12" s="17">
        <f t="shared" si="4"/>
        <v>260253</v>
      </c>
      <c r="H12" s="17">
        <f t="shared" si="4"/>
        <v>109158</v>
      </c>
      <c r="I12" s="17">
        <f t="shared" si="4"/>
        <v>20692</v>
      </c>
      <c r="J12" s="17">
        <f t="shared" si="4"/>
        <v>71596</v>
      </c>
      <c r="K12" s="17">
        <f t="shared" si="4"/>
        <v>59076</v>
      </c>
      <c r="L12" s="11">
        <f t="shared" si="2"/>
        <v>1192247</v>
      </c>
    </row>
    <row r="13" spans="1:14" s="67" customFormat="1" ht="17.25" customHeight="1">
      <c r="A13" s="74" t="s">
        <v>19</v>
      </c>
      <c r="B13" s="75">
        <v>58008</v>
      </c>
      <c r="C13" s="75">
        <v>85308</v>
      </c>
      <c r="D13" s="75">
        <v>89936</v>
      </c>
      <c r="E13" s="75">
        <v>51541</v>
      </c>
      <c r="F13" s="75">
        <v>45940</v>
      </c>
      <c r="G13" s="75">
        <v>113072</v>
      </c>
      <c r="H13" s="75">
        <v>46730</v>
      </c>
      <c r="I13" s="75">
        <v>11230</v>
      </c>
      <c r="J13" s="75">
        <v>36431</v>
      </c>
      <c r="K13" s="75">
        <v>26698</v>
      </c>
      <c r="L13" s="76">
        <f t="shared" si="2"/>
        <v>564894</v>
      </c>
      <c r="M13" s="77"/>
      <c r="N13" s="78"/>
    </row>
    <row r="14" spans="1:13" s="67" customFormat="1" ht="17.25" customHeight="1">
      <c r="A14" s="74" t="s">
        <v>20</v>
      </c>
      <c r="B14" s="75">
        <v>61217</v>
      </c>
      <c r="C14" s="75">
        <v>75181</v>
      </c>
      <c r="D14" s="75">
        <v>78298</v>
      </c>
      <c r="E14" s="75">
        <v>48447</v>
      </c>
      <c r="F14" s="75">
        <v>46265</v>
      </c>
      <c r="G14" s="75">
        <v>137578</v>
      </c>
      <c r="H14" s="75">
        <v>54633</v>
      </c>
      <c r="I14" s="75">
        <v>8282</v>
      </c>
      <c r="J14" s="75">
        <v>32555</v>
      </c>
      <c r="K14" s="75">
        <v>29937</v>
      </c>
      <c r="L14" s="76">
        <f t="shared" si="2"/>
        <v>572393</v>
      </c>
      <c r="M14" s="77"/>
    </row>
    <row r="15" spans="1:12" ht="17.25" customHeight="1">
      <c r="A15" s="14" t="s">
        <v>21</v>
      </c>
      <c r="B15" s="13">
        <v>6120</v>
      </c>
      <c r="C15" s="13">
        <v>9043</v>
      </c>
      <c r="D15" s="13">
        <v>6833</v>
      </c>
      <c r="E15" s="13">
        <v>5471</v>
      </c>
      <c r="F15" s="13">
        <v>3864</v>
      </c>
      <c r="G15" s="13">
        <v>9603</v>
      </c>
      <c r="H15" s="13">
        <v>7795</v>
      </c>
      <c r="I15" s="13">
        <v>1180</v>
      </c>
      <c r="J15" s="13">
        <v>2610</v>
      </c>
      <c r="K15" s="13">
        <v>2441</v>
      </c>
      <c r="L15" s="11">
        <f t="shared" si="2"/>
        <v>54960</v>
      </c>
    </row>
    <row r="16" spans="1:12" ht="17.25" customHeight="1">
      <c r="A16" s="15" t="s">
        <v>89</v>
      </c>
      <c r="B16" s="13">
        <f>B17+B18+B19</f>
        <v>7661</v>
      </c>
      <c r="C16" s="13">
        <f aca="true" t="shared" si="5" ref="C16:K16">C17+C18+C19</f>
        <v>10654</v>
      </c>
      <c r="D16" s="13">
        <f t="shared" si="5"/>
        <v>10089</v>
      </c>
      <c r="E16" s="13">
        <f t="shared" si="5"/>
        <v>6304</v>
      </c>
      <c r="F16" s="13">
        <f t="shared" si="5"/>
        <v>7355</v>
      </c>
      <c r="G16" s="13">
        <f t="shared" si="5"/>
        <v>18470</v>
      </c>
      <c r="H16" s="13">
        <f t="shared" si="5"/>
        <v>6454</v>
      </c>
      <c r="I16" s="13">
        <f t="shared" si="5"/>
        <v>1536</v>
      </c>
      <c r="J16" s="13">
        <f t="shared" si="5"/>
        <v>4300</v>
      </c>
      <c r="K16" s="13">
        <f t="shared" si="5"/>
        <v>3910</v>
      </c>
      <c r="L16" s="11">
        <f t="shared" si="2"/>
        <v>76733</v>
      </c>
    </row>
    <row r="17" spans="1:12" ht="17.25" customHeight="1">
      <c r="A17" s="14" t="s">
        <v>90</v>
      </c>
      <c r="B17" s="13">
        <v>7640</v>
      </c>
      <c r="C17" s="13">
        <v>10640</v>
      </c>
      <c r="D17" s="13">
        <v>10076</v>
      </c>
      <c r="E17" s="13">
        <v>6272</v>
      </c>
      <c r="F17" s="13">
        <v>7346</v>
      </c>
      <c r="G17" s="13">
        <v>18428</v>
      </c>
      <c r="H17" s="13">
        <v>6426</v>
      </c>
      <c r="I17" s="13">
        <v>1536</v>
      </c>
      <c r="J17" s="13">
        <v>4296</v>
      </c>
      <c r="K17" s="13">
        <v>3903</v>
      </c>
      <c r="L17" s="11">
        <f t="shared" si="2"/>
        <v>76563</v>
      </c>
    </row>
    <row r="18" spans="1:12" ht="17.25" customHeight="1">
      <c r="A18" s="14" t="s">
        <v>91</v>
      </c>
      <c r="B18" s="13">
        <v>11</v>
      </c>
      <c r="C18" s="13">
        <v>7</v>
      </c>
      <c r="D18" s="13">
        <v>12</v>
      </c>
      <c r="E18" s="13">
        <v>24</v>
      </c>
      <c r="F18" s="13">
        <v>6</v>
      </c>
      <c r="G18" s="13">
        <v>28</v>
      </c>
      <c r="H18" s="13">
        <v>22</v>
      </c>
      <c r="I18" s="13">
        <v>0</v>
      </c>
      <c r="J18" s="13">
        <v>2</v>
      </c>
      <c r="K18" s="13">
        <v>6</v>
      </c>
      <c r="L18" s="11">
        <f t="shared" si="2"/>
        <v>118</v>
      </c>
    </row>
    <row r="19" spans="1:12" ht="17.25" customHeight="1">
      <c r="A19" s="14" t="s">
        <v>92</v>
      </c>
      <c r="B19" s="13">
        <v>10</v>
      </c>
      <c r="C19" s="13">
        <v>7</v>
      </c>
      <c r="D19" s="13">
        <v>1</v>
      </c>
      <c r="E19" s="13">
        <v>8</v>
      </c>
      <c r="F19" s="13">
        <v>3</v>
      </c>
      <c r="G19" s="13">
        <v>14</v>
      </c>
      <c r="H19" s="13">
        <v>6</v>
      </c>
      <c r="I19" s="13">
        <v>0</v>
      </c>
      <c r="J19" s="13">
        <v>2</v>
      </c>
      <c r="K19" s="13">
        <v>1</v>
      </c>
      <c r="L19" s="11">
        <f t="shared" si="2"/>
        <v>52</v>
      </c>
    </row>
    <row r="20" spans="1:12" ht="17.25" customHeight="1">
      <c r="A20" s="16" t="s">
        <v>22</v>
      </c>
      <c r="B20" s="11">
        <f>+B21+B22+B23</f>
        <v>91130</v>
      </c>
      <c r="C20" s="11">
        <f aca="true" t="shared" si="6" ref="C20:K20">+C21+C22+C23</f>
        <v>107372</v>
      </c>
      <c r="D20" s="11">
        <f t="shared" si="6"/>
        <v>125768</v>
      </c>
      <c r="E20" s="11">
        <f t="shared" si="6"/>
        <v>67166</v>
      </c>
      <c r="F20" s="11">
        <f t="shared" si="6"/>
        <v>85434</v>
      </c>
      <c r="G20" s="11">
        <f t="shared" si="6"/>
        <v>226175</v>
      </c>
      <c r="H20" s="11">
        <f t="shared" si="6"/>
        <v>65996</v>
      </c>
      <c r="I20" s="11">
        <f t="shared" si="6"/>
        <v>16614</v>
      </c>
      <c r="J20" s="11">
        <f t="shared" si="6"/>
        <v>48789</v>
      </c>
      <c r="K20" s="11">
        <f t="shared" si="6"/>
        <v>39488</v>
      </c>
      <c r="L20" s="11">
        <f t="shared" si="2"/>
        <v>873932</v>
      </c>
    </row>
    <row r="21" spans="1:13" s="67" customFormat="1" ht="17.25" customHeight="1">
      <c r="A21" s="60" t="s">
        <v>23</v>
      </c>
      <c r="B21" s="75">
        <v>46357</v>
      </c>
      <c r="C21" s="75">
        <v>60120</v>
      </c>
      <c r="D21" s="75">
        <v>71163</v>
      </c>
      <c r="E21" s="75">
        <v>36516</v>
      </c>
      <c r="F21" s="75">
        <v>44351</v>
      </c>
      <c r="G21" s="75">
        <v>103960</v>
      </c>
      <c r="H21" s="75">
        <v>32933</v>
      </c>
      <c r="I21" s="75">
        <v>9924</v>
      </c>
      <c r="J21" s="75">
        <v>26574</v>
      </c>
      <c r="K21" s="75">
        <v>19324</v>
      </c>
      <c r="L21" s="76">
        <f t="shared" si="2"/>
        <v>451222</v>
      </c>
      <c r="M21" s="77"/>
    </row>
    <row r="22" spans="1:13" s="67" customFormat="1" ht="17.25" customHeight="1">
      <c r="A22" s="60" t="s">
        <v>24</v>
      </c>
      <c r="B22" s="75">
        <v>41822</v>
      </c>
      <c r="C22" s="75">
        <v>43650</v>
      </c>
      <c r="D22" s="75">
        <v>51302</v>
      </c>
      <c r="E22" s="75">
        <v>28619</v>
      </c>
      <c r="F22" s="75">
        <v>39024</v>
      </c>
      <c r="G22" s="75">
        <v>116650</v>
      </c>
      <c r="H22" s="75">
        <v>30567</v>
      </c>
      <c r="I22" s="75">
        <v>6161</v>
      </c>
      <c r="J22" s="75">
        <v>20910</v>
      </c>
      <c r="K22" s="75">
        <v>19106</v>
      </c>
      <c r="L22" s="76">
        <f t="shared" si="2"/>
        <v>397811</v>
      </c>
      <c r="M22" s="77"/>
    </row>
    <row r="23" spans="1:12" ht="17.25" customHeight="1">
      <c r="A23" s="12" t="s">
        <v>25</v>
      </c>
      <c r="B23" s="13">
        <v>2951</v>
      </c>
      <c r="C23" s="13">
        <v>3602</v>
      </c>
      <c r="D23" s="13">
        <v>3303</v>
      </c>
      <c r="E23" s="13">
        <v>2031</v>
      </c>
      <c r="F23" s="13">
        <v>2059</v>
      </c>
      <c r="G23" s="13">
        <v>5565</v>
      </c>
      <c r="H23" s="13">
        <v>2496</v>
      </c>
      <c r="I23" s="13">
        <v>529</v>
      </c>
      <c r="J23" s="13">
        <v>1305</v>
      </c>
      <c r="K23" s="13">
        <v>1058</v>
      </c>
      <c r="L23" s="11">
        <f t="shared" si="2"/>
        <v>24899</v>
      </c>
    </row>
    <row r="24" spans="1:13" ht="17.25" customHeight="1">
      <c r="A24" s="16" t="s">
        <v>26</v>
      </c>
      <c r="B24" s="13">
        <f>+B25+B26</f>
        <v>74399</v>
      </c>
      <c r="C24" s="13">
        <f aca="true" t="shared" si="7" ref="C24:K24">+C25+C26</f>
        <v>106082</v>
      </c>
      <c r="D24" s="13">
        <f t="shared" si="7"/>
        <v>114941</v>
      </c>
      <c r="E24" s="13">
        <f t="shared" si="7"/>
        <v>60528</v>
      </c>
      <c r="F24" s="13">
        <f t="shared" si="7"/>
        <v>53672</v>
      </c>
      <c r="G24" s="13">
        <f t="shared" si="7"/>
        <v>106308</v>
      </c>
      <c r="H24" s="13">
        <f t="shared" si="7"/>
        <v>47946</v>
      </c>
      <c r="I24" s="13">
        <f t="shared" si="7"/>
        <v>15849</v>
      </c>
      <c r="J24" s="13">
        <f t="shared" si="7"/>
        <v>49461</v>
      </c>
      <c r="K24" s="13">
        <f t="shared" si="7"/>
        <v>32671</v>
      </c>
      <c r="L24" s="11">
        <f t="shared" si="2"/>
        <v>661857</v>
      </c>
      <c r="M24" s="50"/>
    </row>
    <row r="25" spans="1:13" ht="17.25" customHeight="1">
      <c r="A25" s="12" t="s">
        <v>108</v>
      </c>
      <c r="B25" s="13">
        <v>45261</v>
      </c>
      <c r="C25" s="13">
        <v>65056</v>
      </c>
      <c r="D25" s="13">
        <v>73859</v>
      </c>
      <c r="E25" s="13">
        <v>40187</v>
      </c>
      <c r="F25" s="13">
        <v>31511</v>
      </c>
      <c r="G25" s="13">
        <v>63524</v>
      </c>
      <c r="H25" s="13">
        <v>29557</v>
      </c>
      <c r="I25" s="13">
        <v>11529</v>
      </c>
      <c r="J25" s="13">
        <v>30985</v>
      </c>
      <c r="K25" s="13">
        <v>19708</v>
      </c>
      <c r="L25" s="11">
        <f t="shared" si="2"/>
        <v>411177</v>
      </c>
      <c r="M25" s="49"/>
    </row>
    <row r="26" spans="1:13" ht="17.25" customHeight="1">
      <c r="A26" s="12" t="s">
        <v>109</v>
      </c>
      <c r="B26" s="13">
        <v>29138</v>
      </c>
      <c r="C26" s="13">
        <v>41026</v>
      </c>
      <c r="D26" s="13">
        <v>41082</v>
      </c>
      <c r="E26" s="13">
        <v>20341</v>
      </c>
      <c r="F26" s="13">
        <v>22161</v>
      </c>
      <c r="G26" s="13">
        <v>42784</v>
      </c>
      <c r="H26" s="13">
        <v>18389</v>
      </c>
      <c r="I26" s="13">
        <v>4320</v>
      </c>
      <c r="J26" s="13">
        <v>18476</v>
      </c>
      <c r="K26" s="13">
        <v>12963</v>
      </c>
      <c r="L26" s="11">
        <f t="shared" si="2"/>
        <v>250680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2418</v>
      </c>
      <c r="I27" s="11">
        <v>0</v>
      </c>
      <c r="J27" s="11">
        <v>0</v>
      </c>
      <c r="K27" s="11">
        <v>0</v>
      </c>
      <c r="L27" s="11">
        <f t="shared" si="2"/>
        <v>2418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97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27193.85</v>
      </c>
      <c r="I35" s="19">
        <v>0</v>
      </c>
      <c r="J35" s="19">
        <v>0</v>
      </c>
      <c r="K35" s="19">
        <v>0</v>
      </c>
      <c r="L35" s="23">
        <f>SUM(B35:K35)</f>
        <v>27193.85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96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1037471.8400000001</v>
      </c>
      <c r="C47" s="22">
        <f aca="true" t="shared" si="11" ref="C47:H47">+C48+C60</f>
        <v>1548030.52</v>
      </c>
      <c r="D47" s="22">
        <f t="shared" si="11"/>
        <v>1815427.47</v>
      </c>
      <c r="E47" s="22">
        <f t="shared" si="11"/>
        <v>906924.91</v>
      </c>
      <c r="F47" s="22">
        <f t="shared" si="11"/>
        <v>891674.78</v>
      </c>
      <c r="G47" s="22">
        <f t="shared" si="11"/>
        <v>1837798.6300000001</v>
      </c>
      <c r="H47" s="22">
        <f t="shared" si="11"/>
        <v>877643.5499999999</v>
      </c>
      <c r="I47" s="22">
        <f>+I48+I60</f>
        <v>313538.13999999996</v>
      </c>
      <c r="J47" s="22">
        <f>+J48+J60</f>
        <v>624500.3200000001</v>
      </c>
      <c r="K47" s="22">
        <f>+K48+K60</f>
        <v>471041.37</v>
      </c>
      <c r="L47" s="22">
        <f aca="true" t="shared" si="12" ref="L47:L60">SUM(B47:K47)</f>
        <v>10324051.530000001</v>
      </c>
    </row>
    <row r="48" spans="1:12" ht="17.25" customHeight="1">
      <c r="A48" s="16" t="s">
        <v>134</v>
      </c>
      <c r="B48" s="23">
        <f>SUM(B49:B59)</f>
        <v>1020522.4400000001</v>
      </c>
      <c r="C48" s="23">
        <f aca="true" t="shared" si="13" ref="C48:K48">SUM(C49:C59)</f>
        <v>1524495.06</v>
      </c>
      <c r="D48" s="23">
        <f t="shared" si="13"/>
        <v>1791506.27</v>
      </c>
      <c r="E48" s="23">
        <f t="shared" si="13"/>
        <v>883484.39</v>
      </c>
      <c r="F48" s="23">
        <f t="shared" si="13"/>
        <v>877280.64</v>
      </c>
      <c r="G48" s="23">
        <f t="shared" si="13"/>
        <v>1813817.31</v>
      </c>
      <c r="H48" s="23">
        <f t="shared" si="13"/>
        <v>860886.09</v>
      </c>
      <c r="I48" s="23">
        <f t="shared" si="13"/>
        <v>313538.13999999996</v>
      </c>
      <c r="J48" s="23">
        <f t="shared" si="13"/>
        <v>610521.3200000001</v>
      </c>
      <c r="K48" s="23">
        <f t="shared" si="13"/>
        <v>471041.37</v>
      </c>
      <c r="L48" s="23">
        <f t="shared" si="12"/>
        <v>10167093.03</v>
      </c>
    </row>
    <row r="49" spans="1:12" ht="17.25" customHeight="1">
      <c r="A49" s="34" t="s">
        <v>43</v>
      </c>
      <c r="B49" s="23">
        <f aca="true" t="shared" si="14" ref="B49:H49">ROUND(B30*B7,2)</f>
        <v>1016430.76</v>
      </c>
      <c r="C49" s="23">
        <f t="shared" si="14"/>
        <v>1518721.34</v>
      </c>
      <c r="D49" s="23">
        <f t="shared" si="14"/>
        <v>1785120.51</v>
      </c>
      <c r="E49" s="23">
        <f t="shared" si="14"/>
        <v>880038.99</v>
      </c>
      <c r="F49" s="23">
        <f t="shared" si="14"/>
        <v>873903.72</v>
      </c>
      <c r="G49" s="23">
        <f t="shared" si="14"/>
        <v>1806387.23</v>
      </c>
      <c r="H49" s="23">
        <f t="shared" si="14"/>
        <v>829977.2</v>
      </c>
      <c r="I49" s="23">
        <f>ROUND(I30*I7,2)</f>
        <v>312472.42</v>
      </c>
      <c r="J49" s="23">
        <f>ROUND(J30*J7,2)</f>
        <v>608304.28</v>
      </c>
      <c r="K49" s="23">
        <f>ROUND(K30*K7,2)</f>
        <v>465214.74</v>
      </c>
      <c r="L49" s="23">
        <f t="shared" si="12"/>
        <v>10096571.19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98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27193.85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27193.85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132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133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137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23535.46</v>
      </c>
      <c r="D60" s="36">
        <v>23921.2</v>
      </c>
      <c r="E60" s="36">
        <v>23440.52</v>
      </c>
      <c r="F60" s="36">
        <v>14394.14</v>
      </c>
      <c r="G60" s="36">
        <v>23981.32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156958.5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-96124</v>
      </c>
      <c r="C64" s="35">
        <f t="shared" si="15"/>
        <v>-148208.03</v>
      </c>
      <c r="D64" s="35">
        <f t="shared" si="15"/>
        <v>-135463.33</v>
      </c>
      <c r="E64" s="35">
        <f t="shared" si="15"/>
        <v>-84440</v>
      </c>
      <c r="F64" s="35">
        <f t="shared" si="15"/>
        <v>-53636</v>
      </c>
      <c r="G64" s="35">
        <f t="shared" si="15"/>
        <v>-119064</v>
      </c>
      <c r="H64" s="35">
        <f t="shared" si="15"/>
        <v>-98708</v>
      </c>
      <c r="I64" s="35">
        <f t="shared" si="15"/>
        <v>-92210.85</v>
      </c>
      <c r="J64" s="35">
        <f t="shared" si="15"/>
        <v>-49344</v>
      </c>
      <c r="K64" s="35">
        <f t="shared" si="15"/>
        <v>-37917.33</v>
      </c>
      <c r="L64" s="35">
        <f aca="true" t="shared" si="16" ref="L64:L114">SUM(B64:K64)</f>
        <v>-915115.5399999999</v>
      </c>
    </row>
    <row r="65" spans="1:12" ht="18.75" customHeight="1">
      <c r="A65" s="16" t="s">
        <v>73</v>
      </c>
      <c r="B65" s="35">
        <f aca="true" t="shared" si="17" ref="B65:K65">B66+B67+B68+B69+B70+B71</f>
        <v>-95624</v>
      </c>
      <c r="C65" s="35">
        <f t="shared" si="17"/>
        <v>-147688</v>
      </c>
      <c r="D65" s="35">
        <f t="shared" si="17"/>
        <v>-134360</v>
      </c>
      <c r="E65" s="35">
        <f t="shared" si="17"/>
        <v>-84440</v>
      </c>
      <c r="F65" s="35">
        <f t="shared" si="17"/>
        <v>-53636</v>
      </c>
      <c r="G65" s="35">
        <f t="shared" si="17"/>
        <v>-117064</v>
      </c>
      <c r="H65" s="35">
        <f t="shared" si="17"/>
        <v>-98708</v>
      </c>
      <c r="I65" s="35">
        <f t="shared" si="17"/>
        <v>-21244</v>
      </c>
      <c r="J65" s="35">
        <f t="shared" si="17"/>
        <v>-49344</v>
      </c>
      <c r="K65" s="35">
        <f t="shared" si="17"/>
        <v>-37524</v>
      </c>
      <c r="L65" s="35">
        <f t="shared" si="16"/>
        <v>-839632</v>
      </c>
    </row>
    <row r="66" spans="1:12" ht="18.75" customHeight="1">
      <c r="A66" s="12" t="s">
        <v>74</v>
      </c>
      <c r="B66" s="35">
        <f>-ROUND(B9*$D$3,2)</f>
        <v>-95624</v>
      </c>
      <c r="C66" s="35">
        <f aca="true" t="shared" si="18" ref="C66:K66">-ROUND(C9*$D$3,2)</f>
        <v>-147688</v>
      </c>
      <c r="D66" s="35">
        <f t="shared" si="18"/>
        <v>-134360</v>
      </c>
      <c r="E66" s="35">
        <f t="shared" si="18"/>
        <v>-84440</v>
      </c>
      <c r="F66" s="35">
        <f t="shared" si="18"/>
        <v>-53636</v>
      </c>
      <c r="G66" s="35">
        <f t="shared" si="18"/>
        <v>-117064</v>
      </c>
      <c r="H66" s="35">
        <f t="shared" si="18"/>
        <v>-98708</v>
      </c>
      <c r="I66" s="35">
        <f t="shared" si="18"/>
        <v>-21244</v>
      </c>
      <c r="J66" s="35">
        <f t="shared" si="18"/>
        <v>-49344</v>
      </c>
      <c r="K66" s="35">
        <f t="shared" si="18"/>
        <v>-37524</v>
      </c>
      <c r="L66" s="35">
        <f t="shared" si="16"/>
        <v>-839632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2" ht="18.75" customHeight="1">
      <c r="A68" s="12" t="s">
        <v>94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99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-500</v>
      </c>
      <c r="C72" s="63">
        <f t="shared" si="19"/>
        <v>-520.03</v>
      </c>
      <c r="D72" s="35">
        <f t="shared" si="19"/>
        <v>-1103.33</v>
      </c>
      <c r="E72" s="19">
        <v>0</v>
      </c>
      <c r="F72" s="19">
        <v>0</v>
      </c>
      <c r="G72" s="35">
        <f t="shared" si="19"/>
        <v>-2000</v>
      </c>
      <c r="H72" s="19">
        <v>0</v>
      </c>
      <c r="I72" s="35">
        <f t="shared" si="19"/>
        <v>-70966.85</v>
      </c>
      <c r="J72" s="19">
        <v>0</v>
      </c>
      <c r="K72" s="63">
        <f t="shared" si="19"/>
        <v>-393.33</v>
      </c>
      <c r="L72" s="63">
        <f t="shared" si="16"/>
        <v>-75483.54000000001</v>
      </c>
    </row>
    <row r="73" spans="1:12" ht="18.75" customHeight="1">
      <c r="A73" s="12" t="s">
        <v>138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19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88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107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106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129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131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139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s="67" customFormat="1" ht="18.75" customHeight="1">
      <c r="A107" s="60" t="s">
        <v>140</v>
      </c>
      <c r="B107" s="63">
        <v>-500</v>
      </c>
      <c r="C107" s="63">
        <v>-500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63">
        <f t="shared" si="16"/>
        <v>-1000</v>
      </c>
      <c r="M107" s="66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112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2"/>
    </row>
    <row r="110" spans="1:13" ht="18.75" customHeight="1">
      <c r="A110" s="16" t="s">
        <v>95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80</v>
      </c>
      <c r="B112" s="24">
        <f aca="true" t="shared" si="20" ref="B112:H112">+B113+B114</f>
        <v>941347.8400000001</v>
      </c>
      <c r="C112" s="24">
        <f t="shared" si="20"/>
        <v>1399822.49</v>
      </c>
      <c r="D112" s="24">
        <f t="shared" si="20"/>
        <v>1679964.14</v>
      </c>
      <c r="E112" s="24">
        <f t="shared" si="20"/>
        <v>822484.91</v>
      </c>
      <c r="F112" s="24">
        <f t="shared" si="20"/>
        <v>838038.78</v>
      </c>
      <c r="G112" s="24">
        <f t="shared" si="20"/>
        <v>1706792.4000000001</v>
      </c>
      <c r="H112" s="24">
        <f t="shared" si="20"/>
        <v>762178.09</v>
      </c>
      <c r="I112" s="24">
        <f>+I113+I114</f>
        <v>221327.28999999995</v>
      </c>
      <c r="J112" s="24">
        <f>+J113+J114</f>
        <v>575156.3200000001</v>
      </c>
      <c r="K112" s="24">
        <f>+K113+K114</f>
        <v>433124.04</v>
      </c>
      <c r="L112" s="45">
        <f t="shared" si="16"/>
        <v>9380236.299999999</v>
      </c>
      <c r="M112" s="72"/>
    </row>
    <row r="113" spans="1:13" ht="18" customHeight="1">
      <c r="A113" s="16" t="s">
        <v>142</v>
      </c>
      <c r="B113" s="24">
        <f aca="true" t="shared" si="21" ref="B113:K113">+B48+B65+B72+B109</f>
        <v>924398.4400000001</v>
      </c>
      <c r="C113" s="24">
        <f t="shared" si="21"/>
        <v>1376287.03</v>
      </c>
      <c r="D113" s="24">
        <f t="shared" si="21"/>
        <v>1656042.94</v>
      </c>
      <c r="E113" s="24">
        <f t="shared" si="21"/>
        <v>799044.39</v>
      </c>
      <c r="F113" s="24">
        <f t="shared" si="21"/>
        <v>823644.64</v>
      </c>
      <c r="G113" s="24">
        <f t="shared" si="21"/>
        <v>1694753.31</v>
      </c>
      <c r="H113" s="24">
        <f t="shared" si="21"/>
        <v>762178.09</v>
      </c>
      <c r="I113" s="24">
        <f t="shared" si="21"/>
        <v>221327.28999999995</v>
      </c>
      <c r="J113" s="24">
        <f t="shared" si="21"/>
        <v>561177.3200000001</v>
      </c>
      <c r="K113" s="24">
        <f t="shared" si="21"/>
        <v>433124.04</v>
      </c>
      <c r="L113" s="45">
        <f t="shared" si="16"/>
        <v>9251977.489999998</v>
      </c>
      <c r="M113" s="51"/>
    </row>
    <row r="114" spans="1:13" ht="18.75" customHeight="1">
      <c r="A114" s="16" t="s">
        <v>143</v>
      </c>
      <c r="B114" s="24">
        <f aca="true" t="shared" si="22" ref="B114:K114">IF(+B60+B110+B115&lt;0,0,(B60+B110+B115))</f>
        <v>16949.4</v>
      </c>
      <c r="C114" s="24">
        <f t="shared" si="22"/>
        <v>23535.46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12039.09</v>
      </c>
      <c r="H114" s="24">
        <f t="shared" si="22"/>
        <v>0</v>
      </c>
      <c r="I114" s="19">
        <f t="shared" si="22"/>
        <v>0</v>
      </c>
      <c r="J114" s="24">
        <f t="shared" si="22"/>
        <v>13979</v>
      </c>
      <c r="K114" s="24">
        <f t="shared" si="22"/>
        <v>0</v>
      </c>
      <c r="L114" s="45">
        <f t="shared" si="16"/>
        <v>128258.81</v>
      </c>
      <c r="M114" s="73"/>
    </row>
    <row r="115" spans="1:14" ht="18.75" customHeight="1">
      <c r="A115" s="63" t="s">
        <v>144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63">
        <v>-11942.23</v>
      </c>
      <c r="H115" s="63">
        <v>-18645.1</v>
      </c>
      <c r="I115" s="19">
        <v>0</v>
      </c>
      <c r="J115" s="19">
        <v>0</v>
      </c>
      <c r="K115" s="19">
        <v>0</v>
      </c>
      <c r="L115" s="63">
        <f>SUM(B115:J115)</f>
        <v>-30587.329999999998</v>
      </c>
      <c r="M115" s="73"/>
      <c r="N115" s="54"/>
    </row>
    <row r="116" spans="1:12" ht="18.75" customHeight="1">
      <c r="A116" s="16" t="s">
        <v>145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63">
        <f>IF(H110+H60+H115&lt;0,H110+H60+H74+H115,0)</f>
        <v>-1887.6399999999994</v>
      </c>
      <c r="I116" s="19">
        <v>0</v>
      </c>
      <c r="J116" s="19">
        <v>0</v>
      </c>
      <c r="K116" s="19"/>
      <c r="L116" s="63">
        <f>SUM(B116:J116)</f>
        <v>-1887.6399999999994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9380236.299999997</v>
      </c>
      <c r="M120" s="51"/>
    </row>
    <row r="121" spans="1:12" ht="18.75" customHeight="1">
      <c r="A121" s="26" t="s">
        <v>69</v>
      </c>
      <c r="B121" s="27">
        <v>117871.61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117871.61</v>
      </c>
    </row>
    <row r="122" spans="1:12" ht="18.75" customHeight="1">
      <c r="A122" s="26" t="s">
        <v>70</v>
      </c>
      <c r="B122" s="27">
        <v>823476.24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823476.24</v>
      </c>
    </row>
    <row r="123" spans="1:12" ht="18.75" customHeight="1">
      <c r="A123" s="26" t="s">
        <v>71</v>
      </c>
      <c r="B123" s="38">
        <v>0</v>
      </c>
      <c r="C123" s="27">
        <v>1399822.49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1399822.49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1564041.13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1564041.13</v>
      </c>
    </row>
    <row r="125" spans="1:12" ht="18.75" customHeight="1">
      <c r="A125" s="26" t="s">
        <v>113</v>
      </c>
      <c r="B125" s="38">
        <v>0</v>
      </c>
      <c r="C125" s="38">
        <v>0</v>
      </c>
      <c r="D125" s="27">
        <v>115923.01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115923.01</v>
      </c>
    </row>
    <row r="126" spans="1:12" ht="18.75" customHeight="1">
      <c r="A126" s="26" t="s">
        <v>114</v>
      </c>
      <c r="B126" s="38">
        <v>0</v>
      </c>
      <c r="C126" s="38">
        <v>0</v>
      </c>
      <c r="D126" s="38">
        <v>0</v>
      </c>
      <c r="E126" s="27">
        <v>814260.06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814260.06</v>
      </c>
    </row>
    <row r="127" spans="1:12" ht="18.75" customHeight="1">
      <c r="A127" s="26" t="s">
        <v>115</v>
      </c>
      <c r="B127" s="38">
        <v>0</v>
      </c>
      <c r="C127" s="38">
        <v>0</v>
      </c>
      <c r="D127" s="38">
        <v>0</v>
      </c>
      <c r="E127" s="27">
        <v>8224.85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8224.85</v>
      </c>
    </row>
    <row r="128" spans="1:12" ht="18.75" customHeight="1">
      <c r="A128" s="26" t="s">
        <v>116</v>
      </c>
      <c r="B128" s="38">
        <v>0</v>
      </c>
      <c r="C128" s="38">
        <v>0</v>
      </c>
      <c r="D128" s="38">
        <v>0</v>
      </c>
      <c r="E128" s="38">
        <v>0</v>
      </c>
      <c r="F128" s="27">
        <v>240886.24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240886.24</v>
      </c>
    </row>
    <row r="129" spans="1:12" ht="18.75" customHeight="1">
      <c r="A129" s="26" t="s">
        <v>117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118</v>
      </c>
      <c r="B130" s="38">
        <v>0</v>
      </c>
      <c r="C130" s="38">
        <v>0</v>
      </c>
      <c r="D130" s="38">
        <v>0</v>
      </c>
      <c r="E130" s="38">
        <v>0</v>
      </c>
      <c r="F130" s="27">
        <v>69443.42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69443.42</v>
      </c>
    </row>
    <row r="131" spans="1:12" ht="18.75" customHeight="1">
      <c r="A131" s="26" t="s">
        <v>119</v>
      </c>
      <c r="B131" s="64">
        <v>0</v>
      </c>
      <c r="C131" s="64">
        <v>0</v>
      </c>
      <c r="D131" s="64">
        <v>0</v>
      </c>
      <c r="E131" s="64">
        <v>0</v>
      </c>
      <c r="F131" s="65">
        <v>527709.12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527709.12</v>
      </c>
    </row>
    <row r="132" spans="1:12" ht="18.75" customHeight="1">
      <c r="A132" s="26" t="s">
        <v>120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532660.96</v>
      </c>
      <c r="H132" s="38">
        <v>0</v>
      </c>
      <c r="I132" s="38">
        <v>0</v>
      </c>
      <c r="J132" s="38">
        <v>0</v>
      </c>
      <c r="K132" s="38"/>
      <c r="L132" s="39">
        <f t="shared" si="23"/>
        <v>532660.96</v>
      </c>
    </row>
    <row r="133" spans="1:12" ht="18.75" customHeight="1">
      <c r="A133" s="26" t="s">
        <v>121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40344.41</v>
      </c>
      <c r="H133" s="38">
        <v>0</v>
      </c>
      <c r="I133" s="38">
        <v>0</v>
      </c>
      <c r="J133" s="38">
        <v>0</v>
      </c>
      <c r="K133" s="38"/>
      <c r="L133" s="39">
        <f t="shared" si="23"/>
        <v>40344.41</v>
      </c>
    </row>
    <row r="134" spans="1:12" ht="18.75" customHeight="1">
      <c r="A134" s="26" t="s">
        <v>122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239635.18</v>
      </c>
      <c r="H134" s="38">
        <v>0</v>
      </c>
      <c r="I134" s="38">
        <v>0</v>
      </c>
      <c r="J134" s="38">
        <v>0</v>
      </c>
      <c r="K134" s="38"/>
      <c r="L134" s="39">
        <f t="shared" si="23"/>
        <v>239635.18</v>
      </c>
    </row>
    <row r="135" spans="1:12" ht="18.75" customHeight="1">
      <c r="A135" s="26" t="s">
        <v>123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215572.62</v>
      </c>
      <c r="H135" s="38">
        <v>0</v>
      </c>
      <c r="I135" s="38">
        <v>0</v>
      </c>
      <c r="J135" s="38">
        <v>0</v>
      </c>
      <c r="K135" s="38"/>
      <c r="L135" s="39">
        <f t="shared" si="23"/>
        <v>215572.62</v>
      </c>
    </row>
    <row r="136" spans="1:12" ht="18.75" customHeight="1">
      <c r="A136" s="26" t="s">
        <v>124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678579.22</v>
      </c>
      <c r="H136" s="38">
        <v>0</v>
      </c>
      <c r="I136" s="38">
        <v>0</v>
      </c>
      <c r="J136" s="38">
        <v>0</v>
      </c>
      <c r="K136" s="38"/>
      <c r="L136" s="39">
        <f t="shared" si="23"/>
        <v>678579.22</v>
      </c>
    </row>
    <row r="137" spans="1:12" ht="18.75" customHeight="1">
      <c r="A137" s="26" t="s">
        <v>125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262036.83</v>
      </c>
      <c r="I137" s="38">
        <v>0</v>
      </c>
      <c r="J137" s="38">
        <v>0</v>
      </c>
      <c r="K137" s="38"/>
      <c r="L137" s="39">
        <f t="shared" si="23"/>
        <v>262036.83</v>
      </c>
    </row>
    <row r="138" spans="1:12" ht="18.75" customHeight="1">
      <c r="A138" s="26" t="s">
        <v>126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500141.26</v>
      </c>
      <c r="I138" s="38">
        <v>0</v>
      </c>
      <c r="J138" s="38">
        <v>0</v>
      </c>
      <c r="K138" s="38"/>
      <c r="L138" s="39">
        <f t="shared" si="23"/>
        <v>500141.26</v>
      </c>
    </row>
    <row r="139" spans="1:12" ht="18.75" customHeight="1">
      <c r="A139" s="26" t="s">
        <v>127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221327.29</v>
      </c>
      <c r="J139" s="38">
        <v>0</v>
      </c>
      <c r="K139" s="38"/>
      <c r="L139" s="39">
        <f t="shared" si="23"/>
        <v>221327.29</v>
      </c>
    </row>
    <row r="140" spans="1:12" ht="18.75" customHeight="1">
      <c r="A140" s="26" t="s">
        <v>128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575156.32</v>
      </c>
      <c r="K140" s="38"/>
      <c r="L140" s="39">
        <f t="shared" si="23"/>
        <v>575156.32</v>
      </c>
    </row>
    <row r="141" spans="1:12" ht="18.75" customHeight="1">
      <c r="A141" s="71" t="s">
        <v>136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433124.04</v>
      </c>
      <c r="L141" s="42">
        <f t="shared" si="23"/>
        <v>433124.04</v>
      </c>
    </row>
    <row r="142" spans="1:12" ht="18.75" customHeight="1">
      <c r="A142" s="69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575156.3200000001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2018-09-20T18:53:17Z</dcterms:modified>
  <cp:category/>
  <cp:version/>
  <cp:contentType/>
  <cp:contentStatus/>
</cp:coreProperties>
</file>