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2255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<sst xmlns="http://schemas.openxmlformats.org/spreadsheetml/2006/main" count="147" uniqueCount="147">
  <si>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</si>
  <si>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</si>
  <si>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</si>
  <si>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</si>
  <si>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</si>
  <si>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</si>
  <si>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</si>
  <si>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</si>
  <si>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</si>
  <si>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</si>
  <si>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</si>
  <si>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</si>
  <si>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</si>
  <si>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</si>
  <si>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</si>
  <si>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</si>
  <si>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</si>
  <si>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</si>
  <si>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</si>
  <si>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</si>
  <si>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</si>
  <si>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</si>
  <si>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</si>
  <si>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</si>
  <si>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</si>
  <si>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</si>
  <si>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</si>
  <si>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</si>
  <si>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</si>
  <si>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</si>
  <si>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</si>
  <si>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</si>
  <si>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</si>
  <si>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</si>
  <si>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</si>
  <si>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</si>
  <si>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</si>
  <si>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</si>
  <si>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</si>
  <si>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</si>
  <si>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</si>
  <si>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</si>
  <si>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</si>
  <si>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</si>
  <si>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</si>
  <si>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</si>
  <si>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</si>
  <si>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</si>
  <si>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</si>
  <si>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</si>
  <si>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</si>
  <si>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</si>
  <si>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</si>
  <si>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</si>
  <si>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</si>
  <si>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</si>
  <si>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</si>
  <si>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</si>
  <si>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</si>
  <si>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</si>
  <si>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</si>
  <si>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</si>
  <si>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</si>
  <si>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</si>
  <si>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</si>
  <si>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</si>
  <si>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</si>
  <si>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</si>
  <si>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</si>
  <si>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</si>
  <si>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</si>
  <si>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</si>
  <si>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</si>
  <si>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</si>
  <si>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</si>
  <si>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</si>
  <si>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</si>
  <si>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</si>
  <si>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</si>
  <si>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</si>
  <si>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</si>
  <si>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</si>
  <si>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</si>
  <si>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</si>
  <si>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</si>
  <si>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</si>
  <si>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</si>
  <si>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</si>
  <si>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</si>
  <si>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</si>
  <si>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</si>
  <si>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</si>
  <si>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</si>
  <si>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</si>
  <si>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</si>
  <si>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</si>
  <si>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</si>
  <si>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</si>
  <si>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</si>
  <si>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</si>
  <si>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</si>
  <si>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</si>
  <si>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</si>
  <si>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</si>
  <si>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</si>
  <si>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</si>
  <si>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</si>
  <si>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</si>
  <si>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</si>
  <si>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</si>
  <si>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</si>
  <si>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</si>
  <si>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</si>
  <si>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</si>
  <si>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</si>
  <si>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</si>
  <si>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</si>
  <si>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</si>
  <si>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</si>
  <si>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</si>
  <si>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</si>
  <si>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</si>
  <si>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</si>
  <si>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</si>
  <si>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</si>
  <si>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</si>
  <si>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</si>
  <si>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</si>
  <si>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</si>
  <si>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</si>
  <si>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</si>
  <si>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</si>
  <si>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</si>
  <si>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</si>
  <si>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</si>
  <si>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</si>
  <si>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</si>
  <si>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</si>
  <si>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</si>
  <si>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</si>
  <si>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</si>
  <si>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</si>
  <si>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</si>
  <si>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6.2.35. Descumprimento Entrega de Documentos</t>
  </si>
  <si>
    <t>OPERAÇÃO 11/09/18 - VENCIMENTO 18/09/18</t>
  </si>
  <si>
    <t>6.4. Revisão de Remuneração pelo Serviço Atende ¹</t>
  </si>
  <si>
    <t xml:space="preserve"> ¹ Frota operacional.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</si>
</sst>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113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138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609725</v>
      </c>
      <c r="C7" s="9">
        <f t="shared" si="0"/>
        <v>816339</v>
      </c>
      <c r="D7" s="9">
        <f t="shared" si="0"/>
        <v>805415</v>
      </c>
      <c r="E7" s="9">
        <f t="shared" si="0"/>
        <v>541111</v>
      </c>
      <c r="F7" s="9">
        <f t="shared" si="0"/>
        <v>475802</v>
      </c>
      <c r="G7" s="9">
        <f t="shared" si="0"/>
        <v>1227202</v>
      </c>
      <c r="H7" s="9">
        <f t="shared" si="0"/>
        <v>554055</v>
      </c>
      <c r="I7" s="9">
        <f t="shared" si="0"/>
        <v>128072</v>
      </c>
      <c r="J7" s="9">
        <f t="shared" si="0"/>
        <v>327857</v>
      </c>
      <c r="K7" s="9">
        <f t="shared" si="0"/>
        <v>271933</v>
      </c>
      <c r="L7" s="9">
        <f t="shared" si="0"/>
        <v>5757511</v>
      </c>
      <c r="M7" s="49"/>
    </row>
    <row r="8" spans="1:12" ht="17.25" customHeight="1">
      <c r="A8" s="10" t="s">
        <v>95</v>
      </c>
      <c r="B8" s="11">
        <f>B9+B12+B16</f>
        <v>294911</v>
      </c>
      <c r="C8" s="11">
        <f aca="true" t="shared" si="1" ref="C8:K8">C9+C12+C16</f>
        <v>404291</v>
      </c>
      <c r="D8" s="11">
        <f t="shared" si="1"/>
        <v>369777</v>
      </c>
      <c r="E8" s="11">
        <f t="shared" si="1"/>
        <v>269962</v>
      </c>
      <c r="F8" s="11">
        <f t="shared" si="1"/>
        <v>217231</v>
      </c>
      <c r="G8" s="11">
        <f t="shared" si="1"/>
        <v>592640</v>
      </c>
      <c r="H8" s="11">
        <f t="shared" si="1"/>
        <v>293915</v>
      </c>
      <c r="I8" s="11">
        <f t="shared" si="1"/>
        <v>57371</v>
      </c>
      <c r="J8" s="11">
        <f t="shared" si="1"/>
        <v>150345</v>
      </c>
      <c r="K8" s="11">
        <f t="shared" si="1"/>
        <v>136875</v>
      </c>
      <c r="L8" s="11">
        <f aca="true" t="shared" si="2" ref="L8:L27">SUM(B8:K8)</f>
        <v>2787318</v>
      </c>
    </row>
    <row r="9" spans="1:12" ht="17.25" customHeight="1">
      <c r="A9" s="15" t="s">
        <v>16</v>
      </c>
      <c r="B9" s="13">
        <f>+B10+B11</f>
        <v>35268</v>
      </c>
      <c r="C9" s="13">
        <f aca="true" t="shared" si="3" ref="C9:K9">+C10+C11</f>
        <v>52031</v>
      </c>
      <c r="D9" s="13">
        <f t="shared" si="3"/>
        <v>42990</v>
      </c>
      <c r="E9" s="13">
        <f t="shared" si="3"/>
        <v>32572</v>
      </c>
      <c r="F9" s="13">
        <f t="shared" si="3"/>
        <v>20709</v>
      </c>
      <c r="G9" s="13">
        <f t="shared" si="3"/>
        <v>48099</v>
      </c>
      <c r="H9" s="13">
        <f t="shared" si="3"/>
        <v>43139</v>
      </c>
      <c r="I9" s="13">
        <f t="shared" si="3"/>
        <v>7933</v>
      </c>
      <c r="J9" s="13">
        <f t="shared" si="3"/>
        <v>16130</v>
      </c>
      <c r="K9" s="13">
        <f t="shared" si="3"/>
        <v>14841</v>
      </c>
      <c r="L9" s="11">
        <f t="shared" si="2"/>
        <v>313712</v>
      </c>
    </row>
    <row r="10" spans="1:12" ht="17.25" customHeight="1">
      <c r="A10" s="29" t="s">
        <v>17</v>
      </c>
      <c r="B10" s="13">
        <v>35268</v>
      </c>
      <c r="C10" s="13">
        <v>52031</v>
      </c>
      <c r="D10" s="13">
        <v>42990</v>
      </c>
      <c r="E10" s="13">
        <v>32572</v>
      </c>
      <c r="F10" s="13">
        <v>20709</v>
      </c>
      <c r="G10" s="13">
        <v>48099</v>
      </c>
      <c r="H10" s="13">
        <v>43139</v>
      </c>
      <c r="I10" s="13">
        <v>7933</v>
      </c>
      <c r="J10" s="13">
        <v>16130</v>
      </c>
      <c r="K10" s="13">
        <v>14841</v>
      </c>
      <c r="L10" s="11">
        <f t="shared" si="2"/>
        <v>313712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247192</v>
      </c>
      <c r="C12" s="17">
        <f t="shared" si="4"/>
        <v>334472</v>
      </c>
      <c r="D12" s="17">
        <f t="shared" si="4"/>
        <v>311254</v>
      </c>
      <c r="E12" s="17">
        <f t="shared" si="4"/>
        <v>226135</v>
      </c>
      <c r="F12" s="17">
        <f t="shared" si="4"/>
        <v>184637</v>
      </c>
      <c r="G12" s="17">
        <f t="shared" si="4"/>
        <v>513519</v>
      </c>
      <c r="H12" s="17">
        <f t="shared" si="4"/>
        <v>238311</v>
      </c>
      <c r="I12" s="17">
        <f t="shared" si="4"/>
        <v>46656</v>
      </c>
      <c r="J12" s="17">
        <f t="shared" si="4"/>
        <v>127757</v>
      </c>
      <c r="K12" s="17">
        <f t="shared" si="4"/>
        <v>115824</v>
      </c>
      <c r="L12" s="11">
        <f t="shared" si="2"/>
        <v>2345757</v>
      </c>
    </row>
    <row r="13" spans="1:14" s="67" customFormat="1" ht="17.25" customHeight="1">
      <c r="A13" s="74" t="s">
        <v>19</v>
      </c>
      <c r="B13" s="75">
        <v>110365</v>
      </c>
      <c r="C13" s="75">
        <v>159445</v>
      </c>
      <c r="D13" s="75">
        <v>154573</v>
      </c>
      <c r="E13" s="75">
        <v>106725</v>
      </c>
      <c r="F13" s="75">
        <v>87941</v>
      </c>
      <c r="G13" s="75">
        <v>227870</v>
      </c>
      <c r="H13" s="75">
        <v>101298</v>
      </c>
      <c r="I13" s="75">
        <v>24050</v>
      </c>
      <c r="J13" s="75">
        <v>62827</v>
      </c>
      <c r="K13" s="75">
        <v>51961</v>
      </c>
      <c r="L13" s="76">
        <f t="shared" si="2"/>
        <v>1087055</v>
      </c>
      <c r="M13" s="77"/>
      <c r="N13" s="78"/>
    </row>
    <row r="14" spans="1:13" s="67" customFormat="1" ht="17.25" customHeight="1">
      <c r="A14" s="74" t="s">
        <v>20</v>
      </c>
      <c r="B14" s="75">
        <v>119226</v>
      </c>
      <c r="C14" s="75">
        <v>148316</v>
      </c>
      <c r="D14" s="75">
        <v>137531</v>
      </c>
      <c r="E14" s="75">
        <v>102725</v>
      </c>
      <c r="F14" s="75">
        <v>85766</v>
      </c>
      <c r="G14" s="75">
        <v>256895</v>
      </c>
      <c r="H14" s="75">
        <v>112184</v>
      </c>
      <c r="I14" s="75">
        <v>18293</v>
      </c>
      <c r="J14" s="75">
        <v>58235</v>
      </c>
      <c r="K14" s="75">
        <v>56990</v>
      </c>
      <c r="L14" s="76">
        <f t="shared" si="2"/>
        <v>1096161</v>
      </c>
      <c r="M14" s="77"/>
    </row>
    <row r="15" spans="1:12" ht="17.25" customHeight="1">
      <c r="A15" s="14" t="s">
        <v>21</v>
      </c>
      <c r="B15" s="13">
        <v>17601</v>
      </c>
      <c r="C15" s="13">
        <v>26711</v>
      </c>
      <c r="D15" s="13">
        <v>19150</v>
      </c>
      <c r="E15" s="13">
        <v>16685</v>
      </c>
      <c r="F15" s="13">
        <v>10930</v>
      </c>
      <c r="G15" s="13">
        <v>28754</v>
      </c>
      <c r="H15" s="13">
        <v>24829</v>
      </c>
      <c r="I15" s="13">
        <v>4313</v>
      </c>
      <c r="J15" s="13">
        <v>6695</v>
      </c>
      <c r="K15" s="13">
        <v>6873</v>
      </c>
      <c r="L15" s="11">
        <f t="shared" si="2"/>
        <v>162541</v>
      </c>
    </row>
    <row r="16" spans="1:12" ht="17.25" customHeight="1">
      <c r="A16" s="15" t="s">
        <v>91</v>
      </c>
      <c r="B16" s="13">
        <f>B17+B18+B19</f>
        <v>12451</v>
      </c>
      <c r="C16" s="13">
        <f aca="true" t="shared" si="5" ref="C16:K16">C17+C18+C19</f>
        <v>17788</v>
      </c>
      <c r="D16" s="13">
        <f t="shared" si="5"/>
        <v>15533</v>
      </c>
      <c r="E16" s="13">
        <f t="shared" si="5"/>
        <v>11255</v>
      </c>
      <c r="F16" s="13">
        <f t="shared" si="5"/>
        <v>11885</v>
      </c>
      <c r="G16" s="13">
        <f t="shared" si="5"/>
        <v>31022</v>
      </c>
      <c r="H16" s="13">
        <f t="shared" si="5"/>
        <v>12465</v>
      </c>
      <c r="I16" s="13">
        <f t="shared" si="5"/>
        <v>2782</v>
      </c>
      <c r="J16" s="13">
        <f t="shared" si="5"/>
        <v>6458</v>
      </c>
      <c r="K16" s="13">
        <f t="shared" si="5"/>
        <v>6210</v>
      </c>
      <c r="L16" s="11">
        <f t="shared" si="2"/>
        <v>127849</v>
      </c>
    </row>
    <row r="17" spans="1:12" ht="17.25" customHeight="1">
      <c r="A17" s="14" t="s">
        <v>92</v>
      </c>
      <c r="B17" s="13">
        <v>12414</v>
      </c>
      <c r="C17" s="13">
        <v>17758</v>
      </c>
      <c r="D17" s="13">
        <v>15505</v>
      </c>
      <c r="E17" s="13">
        <v>11235</v>
      </c>
      <c r="F17" s="13">
        <v>11860</v>
      </c>
      <c r="G17" s="13">
        <v>30971</v>
      </c>
      <c r="H17" s="13">
        <v>12434</v>
      </c>
      <c r="I17" s="13">
        <v>2780</v>
      </c>
      <c r="J17" s="13">
        <v>6448</v>
      </c>
      <c r="K17" s="13">
        <v>6191</v>
      </c>
      <c r="L17" s="11">
        <f t="shared" si="2"/>
        <v>127596</v>
      </c>
    </row>
    <row r="18" spans="1:12" ht="17.25" customHeight="1">
      <c r="A18" s="14" t="s">
        <v>93</v>
      </c>
      <c r="B18" s="13">
        <v>22</v>
      </c>
      <c r="C18" s="13">
        <v>20</v>
      </c>
      <c r="D18" s="13">
        <v>25</v>
      </c>
      <c r="E18" s="13">
        <v>14</v>
      </c>
      <c r="F18" s="13">
        <v>15</v>
      </c>
      <c r="G18" s="13">
        <v>31</v>
      </c>
      <c r="H18" s="13">
        <v>21</v>
      </c>
      <c r="I18" s="13">
        <v>1</v>
      </c>
      <c r="J18" s="13">
        <v>4</v>
      </c>
      <c r="K18" s="13">
        <v>16</v>
      </c>
      <c r="L18" s="11">
        <f t="shared" si="2"/>
        <v>169</v>
      </c>
    </row>
    <row r="19" spans="1:12" ht="17.25" customHeight="1">
      <c r="A19" s="14" t="s">
        <v>94</v>
      </c>
      <c r="B19" s="13">
        <v>15</v>
      </c>
      <c r="C19" s="13">
        <v>10</v>
      </c>
      <c r="D19" s="13">
        <v>3</v>
      </c>
      <c r="E19" s="13">
        <v>6</v>
      </c>
      <c r="F19" s="13">
        <v>10</v>
      </c>
      <c r="G19" s="13">
        <v>20</v>
      </c>
      <c r="H19" s="13">
        <v>10</v>
      </c>
      <c r="I19" s="13">
        <v>1</v>
      </c>
      <c r="J19" s="13">
        <v>6</v>
      </c>
      <c r="K19" s="13">
        <v>3</v>
      </c>
      <c r="L19" s="11">
        <f t="shared" si="2"/>
        <v>84</v>
      </c>
    </row>
    <row r="20" spans="1:12" ht="17.25" customHeight="1">
      <c r="A20" s="16" t="s">
        <v>22</v>
      </c>
      <c r="B20" s="11">
        <f>+B21+B22+B23</f>
        <v>173280</v>
      </c>
      <c r="C20" s="11">
        <f aca="true" t="shared" si="6" ref="C20:K20">+C21+C22+C23</f>
        <v>204564</v>
      </c>
      <c r="D20" s="11">
        <f t="shared" si="6"/>
        <v>221020</v>
      </c>
      <c r="E20" s="11">
        <f t="shared" si="6"/>
        <v>140047</v>
      </c>
      <c r="F20" s="11">
        <f t="shared" si="6"/>
        <v>152354</v>
      </c>
      <c r="G20" s="11">
        <f t="shared" si="6"/>
        <v>416129</v>
      </c>
      <c r="H20" s="11">
        <f t="shared" si="6"/>
        <v>142835</v>
      </c>
      <c r="I20" s="11">
        <f t="shared" si="6"/>
        <v>35097</v>
      </c>
      <c r="J20" s="11">
        <f t="shared" si="6"/>
        <v>84383</v>
      </c>
      <c r="K20" s="11">
        <f t="shared" si="6"/>
        <v>72875</v>
      </c>
      <c r="L20" s="11">
        <f t="shared" si="2"/>
        <v>1642584</v>
      </c>
    </row>
    <row r="21" spans="1:13" s="67" customFormat="1" ht="17.25" customHeight="1">
      <c r="A21" s="60" t="s">
        <v>23</v>
      </c>
      <c r="B21" s="75">
        <v>86859</v>
      </c>
      <c r="C21" s="75">
        <v>113438</v>
      </c>
      <c r="D21" s="75">
        <v>125401</v>
      </c>
      <c r="E21" s="75">
        <v>76171</v>
      </c>
      <c r="F21" s="75">
        <v>82596</v>
      </c>
      <c r="G21" s="75">
        <v>206162</v>
      </c>
      <c r="H21" s="75">
        <v>75088</v>
      </c>
      <c r="I21" s="75">
        <v>20668</v>
      </c>
      <c r="J21" s="75">
        <v>46818</v>
      </c>
      <c r="K21" s="75">
        <v>36599</v>
      </c>
      <c r="L21" s="76">
        <f t="shared" si="2"/>
        <v>869800</v>
      </c>
      <c r="M21" s="77"/>
    </row>
    <row r="22" spans="1:13" s="67" customFormat="1" ht="17.25" customHeight="1">
      <c r="A22" s="60" t="s">
        <v>24</v>
      </c>
      <c r="B22" s="75">
        <v>78874</v>
      </c>
      <c r="C22" s="75">
        <v>81928</v>
      </c>
      <c r="D22" s="75">
        <v>87302</v>
      </c>
      <c r="E22" s="75">
        <v>58271</v>
      </c>
      <c r="F22" s="75">
        <v>64479</v>
      </c>
      <c r="G22" s="75">
        <v>196061</v>
      </c>
      <c r="H22" s="75">
        <v>59474</v>
      </c>
      <c r="I22" s="75">
        <v>12728</v>
      </c>
      <c r="J22" s="75">
        <v>34702</v>
      </c>
      <c r="K22" s="75">
        <v>33654</v>
      </c>
      <c r="L22" s="76">
        <f t="shared" si="2"/>
        <v>707473</v>
      </c>
      <c r="M22" s="77"/>
    </row>
    <row r="23" spans="1:12" ht="17.25" customHeight="1">
      <c r="A23" s="12" t="s">
        <v>25</v>
      </c>
      <c r="B23" s="13">
        <v>7547</v>
      </c>
      <c r="C23" s="13">
        <v>9198</v>
      </c>
      <c r="D23" s="13">
        <v>8317</v>
      </c>
      <c r="E23" s="13">
        <v>5605</v>
      </c>
      <c r="F23" s="13">
        <v>5279</v>
      </c>
      <c r="G23" s="13">
        <v>13906</v>
      </c>
      <c r="H23" s="13">
        <v>8273</v>
      </c>
      <c r="I23" s="13">
        <v>1701</v>
      </c>
      <c r="J23" s="13">
        <v>2863</v>
      </c>
      <c r="K23" s="13">
        <v>2622</v>
      </c>
      <c r="L23" s="11">
        <f t="shared" si="2"/>
        <v>65311</v>
      </c>
    </row>
    <row r="24" spans="1:13" ht="17.25" customHeight="1">
      <c r="A24" s="16" t="s">
        <v>26</v>
      </c>
      <c r="B24" s="13">
        <f>+B25+B26</f>
        <v>141534</v>
      </c>
      <c r="C24" s="13">
        <f aca="true" t="shared" si="7" ref="C24:K24">+C25+C26</f>
        <v>207484</v>
      </c>
      <c r="D24" s="13">
        <f t="shared" si="7"/>
        <v>214618</v>
      </c>
      <c r="E24" s="13">
        <f t="shared" si="7"/>
        <v>131102</v>
      </c>
      <c r="F24" s="13">
        <f t="shared" si="7"/>
        <v>106217</v>
      </c>
      <c r="G24" s="13">
        <f t="shared" si="7"/>
        <v>218433</v>
      </c>
      <c r="H24" s="13">
        <f t="shared" si="7"/>
        <v>109823</v>
      </c>
      <c r="I24" s="13">
        <f t="shared" si="7"/>
        <v>35604</v>
      </c>
      <c r="J24" s="13">
        <f t="shared" si="7"/>
        <v>93129</v>
      </c>
      <c r="K24" s="13">
        <f t="shared" si="7"/>
        <v>62183</v>
      </c>
      <c r="L24" s="11">
        <f t="shared" si="2"/>
        <v>1320127</v>
      </c>
      <c r="M24" s="50"/>
    </row>
    <row r="25" spans="1:13" ht="17.25" customHeight="1">
      <c r="A25" s="12" t="s">
        <v>111</v>
      </c>
      <c r="B25" s="13">
        <v>78261</v>
      </c>
      <c r="C25" s="13">
        <v>118850</v>
      </c>
      <c r="D25" s="13">
        <v>128745</v>
      </c>
      <c r="E25" s="13">
        <v>80103</v>
      </c>
      <c r="F25" s="13">
        <v>59898</v>
      </c>
      <c r="G25" s="13">
        <v>126080</v>
      </c>
      <c r="H25" s="13">
        <v>63546</v>
      </c>
      <c r="I25" s="13">
        <v>23789</v>
      </c>
      <c r="J25" s="13">
        <v>53226</v>
      </c>
      <c r="K25" s="13">
        <v>34928</v>
      </c>
      <c r="L25" s="11">
        <f t="shared" si="2"/>
        <v>767426</v>
      </c>
      <c r="M25" s="49"/>
    </row>
    <row r="26" spans="1:13" ht="17.25" customHeight="1">
      <c r="A26" s="12" t="s">
        <v>112</v>
      </c>
      <c r="B26" s="13">
        <v>63273</v>
      </c>
      <c r="C26" s="13">
        <v>88634</v>
      </c>
      <c r="D26" s="13">
        <v>85873</v>
      </c>
      <c r="E26" s="13">
        <v>50999</v>
      </c>
      <c r="F26" s="13">
        <v>46319</v>
      </c>
      <c r="G26" s="13">
        <v>92353</v>
      </c>
      <c r="H26" s="13">
        <v>46277</v>
      </c>
      <c r="I26" s="13">
        <v>11815</v>
      </c>
      <c r="J26" s="13">
        <v>39903</v>
      </c>
      <c r="K26" s="13">
        <v>27255</v>
      </c>
      <c r="L26" s="11">
        <f t="shared" si="2"/>
        <v>552701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7482</v>
      </c>
      <c r="I27" s="11">
        <v>0</v>
      </c>
      <c r="J27" s="11">
        <v>0</v>
      </c>
      <c r="K27" s="11">
        <v>0</v>
      </c>
      <c r="L27" s="11">
        <f t="shared" si="2"/>
        <v>7482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10817.38</v>
      </c>
      <c r="I35" s="19">
        <v>0</v>
      </c>
      <c r="J35" s="19">
        <v>0</v>
      </c>
      <c r="K35" s="19">
        <v>0</v>
      </c>
      <c r="L35" s="23">
        <f>SUM(B35:K35)</f>
        <v>10817.38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99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1988351.3399999999</v>
      </c>
      <c r="C47" s="22">
        <f aca="true" t="shared" si="11" ref="C47:H47">+C48+C60</f>
        <v>2975600.25</v>
      </c>
      <c r="D47" s="22">
        <f t="shared" si="11"/>
        <v>3236890.83</v>
      </c>
      <c r="E47" s="22">
        <f t="shared" si="11"/>
        <v>1897656.8</v>
      </c>
      <c r="F47" s="22">
        <f t="shared" si="11"/>
        <v>1701891.1899999997</v>
      </c>
      <c r="G47" s="22">
        <f t="shared" si="11"/>
        <v>3578394.7100000004</v>
      </c>
      <c r="H47" s="22">
        <f t="shared" si="11"/>
        <v>1865507.5399999998</v>
      </c>
      <c r="I47" s="22">
        <f>+I48+I60</f>
        <v>668026.27</v>
      </c>
      <c r="J47" s="22">
        <f>+J48+J60</f>
        <v>1113023.37</v>
      </c>
      <c r="K47" s="22">
        <f>+K48+K60</f>
        <v>881151.76</v>
      </c>
      <c r="L47" s="22">
        <f aca="true" t="shared" si="12" ref="L47:L60">SUM(B47:K47)</f>
        <v>19906494.060000002</v>
      </c>
    </row>
    <row r="48" spans="1:12" ht="17.25" customHeight="1">
      <c r="A48" s="16" t="s">
        <v>137</v>
      </c>
      <c r="B48" s="23">
        <f>SUM(B49:B59)</f>
        <v>1971401.94</v>
      </c>
      <c r="C48" s="23">
        <f aca="true" t="shared" si="13" ref="C48:K48">SUM(C49:C59)</f>
        <v>2951109.49</v>
      </c>
      <c r="D48" s="23">
        <f t="shared" si="13"/>
        <v>3212969.63</v>
      </c>
      <c r="E48" s="23">
        <f t="shared" si="13"/>
        <v>1874216.28</v>
      </c>
      <c r="F48" s="23">
        <f t="shared" si="13"/>
        <v>1687497.0499999998</v>
      </c>
      <c r="G48" s="23">
        <f t="shared" si="13"/>
        <v>3553457.7600000002</v>
      </c>
      <c r="H48" s="23">
        <f t="shared" si="13"/>
        <v>1848750.0799999998</v>
      </c>
      <c r="I48" s="23">
        <f t="shared" si="13"/>
        <v>668026.27</v>
      </c>
      <c r="J48" s="23">
        <f t="shared" si="13"/>
        <v>1099044.37</v>
      </c>
      <c r="K48" s="23">
        <f t="shared" si="13"/>
        <v>881151.76</v>
      </c>
      <c r="L48" s="23">
        <f t="shared" si="12"/>
        <v>19747624.630000003</v>
      </c>
    </row>
    <row r="49" spans="1:12" ht="17.25" customHeight="1">
      <c r="A49" s="34" t="s">
        <v>43</v>
      </c>
      <c r="B49" s="23">
        <f aca="true" t="shared" si="14" ref="B49:H49">ROUND(B30*B7,2)</f>
        <v>1922036.12</v>
      </c>
      <c r="C49" s="23">
        <f t="shared" si="14"/>
        <v>2879472.55</v>
      </c>
      <c r="D49" s="23">
        <f t="shared" si="14"/>
        <v>3129278.9</v>
      </c>
      <c r="E49" s="23">
        <f t="shared" si="14"/>
        <v>1827548.29</v>
      </c>
      <c r="F49" s="23">
        <f t="shared" si="14"/>
        <v>1624625.93</v>
      </c>
      <c r="G49" s="23">
        <f t="shared" si="14"/>
        <v>3461200.52</v>
      </c>
      <c r="H49" s="23">
        <f t="shared" si="14"/>
        <v>1791758.46</v>
      </c>
      <c r="I49" s="23">
        <f>ROUND(I30*I7,2)</f>
        <v>666960.55</v>
      </c>
      <c r="J49" s="23">
        <f>ROUND(J30*J7,2)</f>
        <v>1069469.53</v>
      </c>
      <c r="K49" s="23">
        <f>ROUND(K30*K7,2)</f>
        <v>875325.13</v>
      </c>
      <c r="L49" s="23">
        <f t="shared" si="12"/>
        <v>19247675.98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10817.38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10817.38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136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24490.76</v>
      </c>
      <c r="D60" s="36">
        <v>23921.2</v>
      </c>
      <c r="E60" s="36">
        <v>23440.52</v>
      </c>
      <c r="F60" s="36">
        <v>14394.14</v>
      </c>
      <c r="G60" s="36">
        <v>24936.95</v>
      </c>
      <c r="H60" s="36">
        <v>16757.46</v>
      </c>
      <c r="I60" s="19">
        <v>0</v>
      </c>
      <c r="J60" s="36">
        <v>13979</v>
      </c>
      <c r="K60" s="19">
        <v>0</v>
      </c>
      <c r="L60" s="36">
        <f t="shared" si="12"/>
        <v>158869.43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-315549.24</v>
      </c>
      <c r="C64" s="35">
        <f t="shared" si="15"/>
        <v>-237569.39</v>
      </c>
      <c r="D64" s="35">
        <f t="shared" si="15"/>
        <v>-246931.63</v>
      </c>
      <c r="E64" s="35">
        <f t="shared" si="15"/>
        <v>-339824.13</v>
      </c>
      <c r="F64" s="35">
        <f t="shared" si="15"/>
        <v>-328062.58999999997</v>
      </c>
      <c r="G64" s="35">
        <f t="shared" si="15"/>
        <v>-393495.71</v>
      </c>
      <c r="H64" s="35">
        <f t="shared" si="15"/>
        <v>-188382.32</v>
      </c>
      <c r="I64" s="35">
        <f t="shared" si="15"/>
        <v>-168262.53</v>
      </c>
      <c r="J64" s="35">
        <f t="shared" si="15"/>
        <v>-96742.26</v>
      </c>
      <c r="K64" s="35">
        <f t="shared" si="15"/>
        <v>-67295.22</v>
      </c>
      <c r="L64" s="35">
        <f aca="true" t="shared" si="16" ref="L64:L116">SUM(B64:K64)</f>
        <v>-2382115.02</v>
      </c>
    </row>
    <row r="65" spans="1:12" ht="18.75" customHeight="1">
      <c r="A65" s="16" t="s">
        <v>73</v>
      </c>
      <c r="B65" s="35">
        <f aca="true" t="shared" si="17" ref="B65:K65">B66+B67+B68+B69+B70+B71</f>
        <v>-299010.82</v>
      </c>
      <c r="C65" s="35">
        <f t="shared" si="17"/>
        <v>-213766.73</v>
      </c>
      <c r="D65" s="35">
        <f t="shared" si="17"/>
        <v>-223818.3</v>
      </c>
      <c r="E65" s="35">
        <f t="shared" si="17"/>
        <v>-324389.39</v>
      </c>
      <c r="F65" s="35">
        <f t="shared" si="17"/>
        <v>-314389.95999999996</v>
      </c>
      <c r="G65" s="35">
        <f t="shared" si="17"/>
        <v>-359174.13</v>
      </c>
      <c r="H65" s="35">
        <f t="shared" si="17"/>
        <v>-172556</v>
      </c>
      <c r="I65" s="35">
        <f t="shared" si="17"/>
        <v>-31732</v>
      </c>
      <c r="J65" s="35">
        <f t="shared" si="17"/>
        <v>-64520</v>
      </c>
      <c r="K65" s="35">
        <f t="shared" si="17"/>
        <v>-59364</v>
      </c>
      <c r="L65" s="35">
        <f t="shared" si="16"/>
        <v>-2062721.33</v>
      </c>
    </row>
    <row r="66" spans="1:12" ht="18.75" customHeight="1">
      <c r="A66" s="12" t="s">
        <v>74</v>
      </c>
      <c r="B66" s="35">
        <f>-ROUND(B9*$D$3,2)</f>
        <v>-141072</v>
      </c>
      <c r="C66" s="35">
        <f aca="true" t="shared" si="18" ref="C66:K66">-ROUND(C9*$D$3,2)</f>
        <v>-208124</v>
      </c>
      <c r="D66" s="35">
        <f t="shared" si="18"/>
        <v>-171960</v>
      </c>
      <c r="E66" s="35">
        <f t="shared" si="18"/>
        <v>-130288</v>
      </c>
      <c r="F66" s="35">
        <f t="shared" si="18"/>
        <v>-82836</v>
      </c>
      <c r="G66" s="35">
        <f t="shared" si="18"/>
        <v>-192396</v>
      </c>
      <c r="H66" s="35">
        <f t="shared" si="18"/>
        <v>-172556</v>
      </c>
      <c r="I66" s="35">
        <f t="shared" si="18"/>
        <v>-31732</v>
      </c>
      <c r="J66" s="35">
        <f t="shared" si="18"/>
        <v>-64520</v>
      </c>
      <c r="K66" s="35">
        <f t="shared" si="18"/>
        <v>-59364</v>
      </c>
      <c r="L66" s="35">
        <f t="shared" si="16"/>
        <v>-1254848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-1136</v>
      </c>
      <c r="C68" s="35">
        <v>-280</v>
      </c>
      <c r="D68" s="35">
        <v>-448</v>
      </c>
      <c r="E68" s="35">
        <v>-1048</v>
      </c>
      <c r="F68" s="35">
        <v>-1000</v>
      </c>
      <c r="G68" s="35">
        <v>-456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-4368</v>
      </c>
    </row>
    <row r="69" spans="1:12" ht="18.75" customHeight="1">
      <c r="A69" s="12" t="s">
        <v>102</v>
      </c>
      <c r="B69" s="35">
        <v>-7004</v>
      </c>
      <c r="C69" s="35">
        <v>-1560</v>
      </c>
      <c r="D69" s="35">
        <v>-2924</v>
      </c>
      <c r="E69" s="35">
        <v>-3708</v>
      </c>
      <c r="F69" s="35">
        <v>-2604</v>
      </c>
      <c r="G69" s="35">
        <v>-1568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-19368</v>
      </c>
    </row>
    <row r="70" spans="1:12" ht="18.75" customHeight="1">
      <c r="A70" s="12" t="s">
        <v>52</v>
      </c>
      <c r="B70" s="35">
        <v>-149798.82</v>
      </c>
      <c r="C70" s="35">
        <v>-3802.73</v>
      </c>
      <c r="D70" s="35">
        <v>-48486.3</v>
      </c>
      <c r="E70" s="35">
        <v>-189345.39</v>
      </c>
      <c r="F70" s="35">
        <v>-227949.96</v>
      </c>
      <c r="G70" s="35">
        <v>-164754.13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-784137.3300000001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-16538.42</v>
      </c>
      <c r="C72" s="63">
        <f t="shared" si="19"/>
        <v>-23802.66</v>
      </c>
      <c r="D72" s="35">
        <f t="shared" si="19"/>
        <v>-23113.33</v>
      </c>
      <c r="E72" s="63">
        <f t="shared" si="19"/>
        <v>-15434.74</v>
      </c>
      <c r="F72" s="35">
        <f t="shared" si="19"/>
        <v>-13672.63</v>
      </c>
      <c r="G72" s="35">
        <f t="shared" si="19"/>
        <v>-34321.58</v>
      </c>
      <c r="H72" s="63">
        <f t="shared" si="19"/>
        <v>-15826.32</v>
      </c>
      <c r="I72" s="35">
        <f t="shared" si="19"/>
        <v>-136530.53</v>
      </c>
      <c r="J72" s="63">
        <f t="shared" si="19"/>
        <v>-11470</v>
      </c>
      <c r="K72" s="63">
        <f t="shared" si="19"/>
        <v>-7931.22</v>
      </c>
      <c r="L72" s="63">
        <f t="shared" si="16"/>
        <v>-298641.43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35">
        <v>0</v>
      </c>
      <c r="E74" s="19">
        <v>0</v>
      </c>
      <c r="F74" s="19">
        <v>0</v>
      </c>
      <c r="G74" s="35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35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-16038.42</v>
      </c>
      <c r="C77" s="35">
        <v>-23282.63</v>
      </c>
      <c r="D77" s="35">
        <v>-22010</v>
      </c>
      <c r="E77" s="35">
        <v>-15434.74</v>
      </c>
      <c r="F77" s="35">
        <v>-13672.63</v>
      </c>
      <c r="G77" s="35">
        <v>-32321.58</v>
      </c>
      <c r="H77" s="35">
        <v>-15826.32</v>
      </c>
      <c r="I77" s="35">
        <v>-5563.68</v>
      </c>
      <c r="J77" s="35">
        <v>-11470</v>
      </c>
      <c r="K77" s="35">
        <v>-7537.89</v>
      </c>
      <c r="L77" s="63">
        <f t="shared" si="16"/>
        <v>-163157.89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-2000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-2000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105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109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s="67" customFormat="1" ht="18.75" customHeight="1">
      <c r="A107" s="60" t="s">
        <v>143</v>
      </c>
      <c r="B107" s="63">
        <v>-500</v>
      </c>
      <c r="C107" s="63">
        <v>-500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63">
        <f t="shared" si="16"/>
        <v>-1000</v>
      </c>
      <c r="M107" s="66"/>
    </row>
    <row r="108" spans="1:13" ht="18.75" customHeight="1">
      <c r="A108" s="15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52"/>
    </row>
    <row r="109" spans="1:13" ht="18.75" customHeight="1">
      <c r="A109" s="16" t="s">
        <v>115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2"/>
    </row>
    <row r="110" spans="1:13" ht="18.75" customHeight="1">
      <c r="A110" s="16" t="s">
        <v>145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63">
        <v>-20752.26</v>
      </c>
      <c r="K110" s="19">
        <v>0</v>
      </c>
      <c r="L110" s="63">
        <f t="shared" si="16"/>
        <v>-20752.26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1672802.0999999999</v>
      </c>
      <c r="C112" s="24">
        <f t="shared" si="20"/>
        <v>2738030.86</v>
      </c>
      <c r="D112" s="24">
        <f t="shared" si="20"/>
        <v>2989959.2</v>
      </c>
      <c r="E112" s="24">
        <f t="shared" si="20"/>
        <v>1557832.6700000002</v>
      </c>
      <c r="F112" s="24">
        <f t="shared" si="20"/>
        <v>1373828.5999999999</v>
      </c>
      <c r="G112" s="24">
        <f t="shared" si="20"/>
        <v>3184899.0000000005</v>
      </c>
      <c r="H112" s="24">
        <f t="shared" si="20"/>
        <v>1677125.2199999997</v>
      </c>
      <c r="I112" s="24">
        <f>+I113+I114</f>
        <v>499763.74</v>
      </c>
      <c r="J112" s="24">
        <f>+J113+J114</f>
        <v>1023054.3700000001</v>
      </c>
      <c r="K112" s="24">
        <f>+K113+K114</f>
        <v>813856.54</v>
      </c>
      <c r="L112" s="45">
        <f t="shared" si="16"/>
        <v>17531152.299999997</v>
      </c>
      <c r="M112" s="72"/>
    </row>
    <row r="113" spans="1:13" ht="18" customHeight="1">
      <c r="A113" s="16" t="s">
        <v>80</v>
      </c>
      <c r="B113" s="24">
        <f aca="true" t="shared" si="21" ref="B113:K113">+B48+B65+B72+B109</f>
        <v>1655852.7</v>
      </c>
      <c r="C113" s="24">
        <f t="shared" si="21"/>
        <v>2713540.1</v>
      </c>
      <c r="D113" s="24">
        <f t="shared" si="21"/>
        <v>2966038</v>
      </c>
      <c r="E113" s="24">
        <f t="shared" si="21"/>
        <v>1534392.1500000001</v>
      </c>
      <c r="F113" s="24">
        <f t="shared" si="21"/>
        <v>1359434.46</v>
      </c>
      <c r="G113" s="24">
        <f t="shared" si="21"/>
        <v>3159962.0500000003</v>
      </c>
      <c r="H113" s="24">
        <f t="shared" si="21"/>
        <v>1660367.7599999998</v>
      </c>
      <c r="I113" s="24">
        <f t="shared" si="21"/>
        <v>499763.74</v>
      </c>
      <c r="J113" s="24">
        <f t="shared" si="21"/>
        <v>1023054.3700000001</v>
      </c>
      <c r="K113" s="24">
        <f t="shared" si="21"/>
        <v>813856.54</v>
      </c>
      <c r="L113" s="45">
        <f t="shared" si="16"/>
        <v>17386261.87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16949.4</v>
      </c>
      <c r="C114" s="24">
        <f t="shared" si="22"/>
        <v>24490.76</v>
      </c>
      <c r="D114" s="24">
        <f t="shared" si="22"/>
        <v>23921.2</v>
      </c>
      <c r="E114" s="24">
        <f t="shared" si="22"/>
        <v>23440.52</v>
      </c>
      <c r="F114" s="24">
        <f t="shared" si="22"/>
        <v>14394.14</v>
      </c>
      <c r="G114" s="24">
        <f t="shared" si="22"/>
        <v>24936.95</v>
      </c>
      <c r="H114" s="24">
        <f t="shared" si="22"/>
        <v>16757.46</v>
      </c>
      <c r="I114" s="19">
        <f t="shared" si="22"/>
        <v>0</v>
      </c>
      <c r="J114" s="24">
        <f t="shared" si="22"/>
        <v>0</v>
      </c>
      <c r="K114" s="24">
        <f t="shared" si="22"/>
        <v>0</v>
      </c>
      <c r="L114" s="45">
        <f t="shared" si="16"/>
        <v>144890.43</v>
      </c>
      <c r="M114" s="73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63">
        <f>IF(J110+J60+J115&lt;0,J110+J60+J74+J115,0)</f>
        <v>-6773.259999999998</v>
      </c>
      <c r="K116" s="19"/>
      <c r="L116" s="45">
        <f t="shared" si="16"/>
        <v>-6773.259999999998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17531152.290000003</v>
      </c>
      <c r="M120" s="51"/>
    </row>
    <row r="121" spans="1:12" ht="18.75" customHeight="1">
      <c r="A121" s="26" t="s">
        <v>69</v>
      </c>
      <c r="B121" s="27">
        <v>212611.49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212611.49</v>
      </c>
    </row>
    <row r="122" spans="1:12" ht="18.75" customHeight="1">
      <c r="A122" s="26" t="s">
        <v>70</v>
      </c>
      <c r="B122" s="27">
        <v>1460190.6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1460190.6</v>
      </c>
    </row>
    <row r="123" spans="1:12" ht="18.75" customHeight="1">
      <c r="A123" s="26" t="s">
        <v>71</v>
      </c>
      <c r="B123" s="38">
        <v>0</v>
      </c>
      <c r="C123" s="27">
        <v>2738030.86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2738030.86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2782336.55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2782336.55</v>
      </c>
    </row>
    <row r="125" spans="1:12" ht="18.75" customHeight="1">
      <c r="A125" s="26" t="s">
        <v>116</v>
      </c>
      <c r="B125" s="38">
        <v>0</v>
      </c>
      <c r="C125" s="38">
        <v>0</v>
      </c>
      <c r="D125" s="27">
        <v>207622.66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207622.66</v>
      </c>
    </row>
    <row r="126" spans="1:12" ht="18.75" customHeight="1">
      <c r="A126" s="26" t="s">
        <v>117</v>
      </c>
      <c r="B126" s="38">
        <v>0</v>
      </c>
      <c r="C126" s="38">
        <v>0</v>
      </c>
      <c r="D126" s="38">
        <v>0</v>
      </c>
      <c r="E126" s="27">
        <v>1542254.34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1542254.34</v>
      </c>
    </row>
    <row r="127" spans="1:12" ht="18.75" customHeight="1">
      <c r="A127" s="26" t="s">
        <v>118</v>
      </c>
      <c r="B127" s="38">
        <v>0</v>
      </c>
      <c r="C127" s="38">
        <v>0</v>
      </c>
      <c r="D127" s="38">
        <v>0</v>
      </c>
      <c r="E127" s="27">
        <v>15578.33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15578.33</v>
      </c>
    </row>
    <row r="128" spans="1:12" ht="18.75" customHeight="1">
      <c r="A128" s="26" t="s">
        <v>119</v>
      </c>
      <c r="B128" s="38">
        <v>0</v>
      </c>
      <c r="C128" s="38">
        <v>0</v>
      </c>
      <c r="D128" s="38">
        <v>0</v>
      </c>
      <c r="E128" s="38">
        <v>0</v>
      </c>
      <c r="F128" s="27">
        <v>471783.45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471783.45</v>
      </c>
    </row>
    <row r="129" spans="1:12" ht="18.75" customHeight="1">
      <c r="A129" s="26" t="s">
        <v>120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121</v>
      </c>
      <c r="B130" s="38">
        <v>0</v>
      </c>
      <c r="C130" s="38">
        <v>0</v>
      </c>
      <c r="D130" s="38">
        <v>0</v>
      </c>
      <c r="E130" s="38">
        <v>0</v>
      </c>
      <c r="F130" s="27">
        <v>99978.82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99978.82</v>
      </c>
    </row>
    <row r="131" spans="1:12" ht="18.75" customHeight="1">
      <c r="A131" s="26" t="s">
        <v>122</v>
      </c>
      <c r="B131" s="64">
        <v>0</v>
      </c>
      <c r="C131" s="64">
        <v>0</v>
      </c>
      <c r="D131" s="64">
        <v>0</v>
      </c>
      <c r="E131" s="64">
        <v>0</v>
      </c>
      <c r="F131" s="65">
        <v>802066.33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802066.33</v>
      </c>
    </row>
    <row r="132" spans="1:12" ht="18.75" customHeight="1">
      <c r="A132" s="26" t="s">
        <v>123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966556.74</v>
      </c>
      <c r="H132" s="38">
        <v>0</v>
      </c>
      <c r="I132" s="38">
        <v>0</v>
      </c>
      <c r="J132" s="38">
        <v>0</v>
      </c>
      <c r="K132" s="38"/>
      <c r="L132" s="39">
        <f t="shared" si="23"/>
        <v>966556.74</v>
      </c>
    </row>
    <row r="133" spans="1:12" ht="18.75" customHeight="1">
      <c r="A133" s="26" t="s">
        <v>124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74415.88</v>
      </c>
      <c r="H133" s="38">
        <v>0</v>
      </c>
      <c r="I133" s="38">
        <v>0</v>
      </c>
      <c r="J133" s="38">
        <v>0</v>
      </c>
      <c r="K133" s="38"/>
      <c r="L133" s="39">
        <f t="shared" si="23"/>
        <v>74415.88</v>
      </c>
    </row>
    <row r="134" spans="1:12" ht="18.75" customHeight="1">
      <c r="A134" s="26" t="s">
        <v>125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444500.57</v>
      </c>
      <c r="H134" s="38">
        <v>0</v>
      </c>
      <c r="I134" s="38">
        <v>0</v>
      </c>
      <c r="J134" s="38">
        <v>0</v>
      </c>
      <c r="K134" s="38"/>
      <c r="L134" s="39">
        <f t="shared" si="23"/>
        <v>444500.57</v>
      </c>
    </row>
    <row r="135" spans="1:12" ht="18.75" customHeight="1">
      <c r="A135" s="26" t="s">
        <v>126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449660.81</v>
      </c>
      <c r="H135" s="38">
        <v>0</v>
      </c>
      <c r="I135" s="38">
        <v>0</v>
      </c>
      <c r="J135" s="38">
        <v>0</v>
      </c>
      <c r="K135" s="38"/>
      <c r="L135" s="39">
        <f t="shared" si="23"/>
        <v>449660.81</v>
      </c>
    </row>
    <row r="136" spans="1:12" ht="18.75" customHeight="1">
      <c r="A136" s="26" t="s">
        <v>127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1249764.99</v>
      </c>
      <c r="H136" s="38">
        <v>0</v>
      </c>
      <c r="I136" s="38">
        <v>0</v>
      </c>
      <c r="J136" s="38">
        <v>0</v>
      </c>
      <c r="K136" s="38"/>
      <c r="L136" s="39">
        <f t="shared" si="23"/>
        <v>1249764.99</v>
      </c>
    </row>
    <row r="137" spans="1:12" ht="18.75" customHeight="1">
      <c r="A137" s="26" t="s">
        <v>128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587649.32</v>
      </c>
      <c r="I137" s="38">
        <v>0</v>
      </c>
      <c r="J137" s="38">
        <v>0</v>
      </c>
      <c r="K137" s="38"/>
      <c r="L137" s="39">
        <f t="shared" si="23"/>
        <v>587649.32</v>
      </c>
    </row>
    <row r="138" spans="1:12" ht="18.75" customHeight="1">
      <c r="A138" s="26" t="s">
        <v>129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1089475.9</v>
      </c>
      <c r="I138" s="38">
        <v>0</v>
      </c>
      <c r="J138" s="38">
        <v>0</v>
      </c>
      <c r="K138" s="38"/>
      <c r="L138" s="39">
        <f t="shared" si="23"/>
        <v>1089475.9</v>
      </c>
    </row>
    <row r="139" spans="1:12" ht="18.75" customHeight="1">
      <c r="A139" s="26" t="s">
        <v>130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499763.74</v>
      </c>
      <c r="J139" s="38">
        <v>0</v>
      </c>
      <c r="K139" s="38"/>
      <c r="L139" s="39">
        <f t="shared" si="23"/>
        <v>499763.74</v>
      </c>
    </row>
    <row r="140" spans="1:12" ht="18.75" customHeight="1">
      <c r="A140" s="26" t="s">
        <v>131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1023054.37</v>
      </c>
      <c r="K140" s="38"/>
      <c r="L140" s="39">
        <f t="shared" si="23"/>
        <v>1023054.37</v>
      </c>
    </row>
    <row r="141" spans="1:12" ht="18.75" customHeight="1">
      <c r="A141" s="71" t="s">
        <v>139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813856.54</v>
      </c>
      <c r="L141" s="42">
        <f t="shared" si="23"/>
        <v>813856.54</v>
      </c>
    </row>
    <row r="142" spans="1:12" ht="18.75" customHeight="1">
      <c r="A142" s="69" t="s">
        <v>146</v>
      </c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1023054.3700000001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2018-09-18T17:34:59Z</dcterms:modified>
  <cp:category/>
  <cp:version/>
  <cp:contentType/>
  <cp:contentStatus/>
</cp:coreProperties>
</file>