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<sst xmlns="http://schemas.openxmlformats.org/spreadsheetml/2006/main" count="148" uniqueCount="148">
  <si>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</si>
  <si>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</si>
  <si>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</si>
  <si>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</si>
  <si>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</si>
  <si>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</si>
  <si>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</si>
  <si>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</si>
  <si>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</si>
  <si>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</si>
  <si>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</si>
  <si>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</si>
  <si>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</si>
  <si>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</si>
  <si>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</si>
  <si>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</si>
  <si>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</si>
  <si>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</si>
  <si>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</si>
  <si>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</si>
  <si>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</si>
  <si>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</si>
  <si>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</si>
  <si>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</si>
  <si>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</si>
  <si>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</si>
  <si>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</si>
  <si>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</si>
  <si>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</si>
  <si>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</si>
  <si>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</si>
  <si>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</si>
  <si>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</si>
  <si>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</si>
  <si>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</si>
  <si>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</si>
  <si>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</si>
  <si>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</si>
  <si>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</si>
  <si>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</si>
  <si>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</si>
  <si>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</si>
  <si>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</si>
  <si>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</si>
  <si>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</si>
  <si>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</si>
  <si>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</si>
  <si>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</si>
  <si>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</si>
  <si>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</si>
  <si>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</si>
  <si>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</si>
  <si>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</si>
  <si>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</si>
  <si>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</si>
  <si>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</si>
  <si>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</si>
  <si>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</si>
  <si>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</si>
  <si>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</si>
  <si>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</si>
  <si>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</si>
  <si>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</si>
  <si>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</si>
  <si>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</si>
  <si>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</si>
  <si>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</si>
  <si>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</si>
  <si>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</si>
  <si>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</si>
  <si>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</si>
  <si>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</si>
  <si>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</si>
  <si>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</si>
  <si>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</si>
  <si>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</si>
  <si>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</si>
  <si>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</si>
  <si>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</si>
  <si>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</si>
  <si>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</si>
  <si>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</si>
  <si>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</si>
  <si>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</si>
  <si>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</si>
  <si>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</si>
  <si>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</si>
  <si>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</si>
  <si>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</si>
  <si>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</si>
  <si>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</si>
  <si>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</si>
  <si>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</si>
  <si>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</si>
  <si>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</si>
  <si>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</si>
  <si>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</si>
  <si>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</si>
  <si>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</si>
  <si>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</si>
  <si>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</si>
  <si>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</si>
  <si>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</si>
  <si>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</si>
  <si>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</si>
  <si>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</si>
  <si>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</si>
  <si>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</si>
  <si>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</si>
  <si>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</si>
  <si>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</si>
  <si>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</si>
  <si>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</si>
  <si>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</si>
  <si>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</si>
  <si>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</si>
  <si>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</si>
  <si>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</si>
  <si>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</si>
  <si>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</si>
  <si>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</si>
  <si>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</si>
  <si>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</si>
  <si>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</si>
  <si>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</si>
  <si>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</si>
  <si>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</si>
  <si>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</si>
  <si>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</si>
  <si>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</si>
  <si>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</si>
  <si>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</si>
  <si>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</si>
  <si>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</si>
  <si>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</si>
  <si>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</si>
  <si>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</si>
  <si>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</si>
  <si>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</si>
  <si>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</si>
  <si>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</si>
  <si>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</si>
  <si>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OPERAÇÃO 06/09/18 - VENCIMENTO 14/09/18</t>
  </si>
  <si>
    <t>6.2.35. Descumprimento Entrega de Documentos</t>
  </si>
  <si>
    <t>6.3. Revisão de Remuneração pelo Transporte Coletivo ¹</t>
  </si>
  <si>
    <t>6.4. Revisão de Remuneração pelo Serviço Atende ²</t>
  </si>
  <si>
    <t xml:space="preserve"> ¹ Rede da madrugada de junho/18.</t>
  </si>
  <si>
    <t xml:space="preserve"> ² Frota operacional e horas extras.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</si>
</sst>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113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137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606126</v>
      </c>
      <c r="C7" s="9">
        <f t="shared" si="0"/>
        <v>796293</v>
      </c>
      <c r="D7" s="9">
        <f t="shared" si="0"/>
        <v>798632</v>
      </c>
      <c r="E7" s="9">
        <f t="shared" si="0"/>
        <v>533811</v>
      </c>
      <c r="F7" s="9">
        <f t="shared" si="0"/>
        <v>472959</v>
      </c>
      <c r="G7" s="9">
        <f t="shared" si="0"/>
        <v>1226026</v>
      </c>
      <c r="H7" s="9">
        <f t="shared" si="0"/>
        <v>544474</v>
      </c>
      <c r="I7" s="9">
        <f t="shared" si="0"/>
        <v>125015</v>
      </c>
      <c r="J7" s="9">
        <f t="shared" si="0"/>
        <v>329784</v>
      </c>
      <c r="K7" s="9">
        <f t="shared" si="0"/>
        <v>269061</v>
      </c>
      <c r="L7" s="9">
        <f t="shared" si="0"/>
        <v>5702181</v>
      </c>
      <c r="M7" s="49"/>
    </row>
    <row r="8" spans="1:12" ht="17.25" customHeight="1">
      <c r="A8" s="10" t="s">
        <v>95</v>
      </c>
      <c r="B8" s="11">
        <f>B9+B12+B16</f>
        <v>298191</v>
      </c>
      <c r="C8" s="11">
        <f aca="true" t="shared" si="1" ref="C8:K8">C9+C12+C16</f>
        <v>401511</v>
      </c>
      <c r="D8" s="11">
        <f t="shared" si="1"/>
        <v>375835</v>
      </c>
      <c r="E8" s="11">
        <f t="shared" si="1"/>
        <v>272706</v>
      </c>
      <c r="F8" s="11">
        <f t="shared" si="1"/>
        <v>219819</v>
      </c>
      <c r="G8" s="11">
        <f t="shared" si="1"/>
        <v>599301</v>
      </c>
      <c r="H8" s="11">
        <f t="shared" si="1"/>
        <v>295712</v>
      </c>
      <c r="I8" s="11">
        <f t="shared" si="1"/>
        <v>57048</v>
      </c>
      <c r="J8" s="11">
        <f t="shared" si="1"/>
        <v>154640</v>
      </c>
      <c r="K8" s="11">
        <f t="shared" si="1"/>
        <v>136405</v>
      </c>
      <c r="L8" s="11">
        <f aca="true" t="shared" si="2" ref="L8:L27">SUM(B8:K8)</f>
        <v>2811168</v>
      </c>
    </row>
    <row r="9" spans="1:12" ht="17.25" customHeight="1">
      <c r="A9" s="15" t="s">
        <v>16</v>
      </c>
      <c r="B9" s="13">
        <f>+B10+B11</f>
        <v>40203</v>
      </c>
      <c r="C9" s="13">
        <f aca="true" t="shared" si="3" ref="C9:K9">+C10+C11</f>
        <v>56929</v>
      </c>
      <c r="D9" s="13">
        <f t="shared" si="3"/>
        <v>49690</v>
      </c>
      <c r="E9" s="13">
        <f t="shared" si="3"/>
        <v>37338</v>
      </c>
      <c r="F9" s="13">
        <f t="shared" si="3"/>
        <v>23587</v>
      </c>
      <c r="G9" s="13">
        <f t="shared" si="3"/>
        <v>54397</v>
      </c>
      <c r="H9" s="13">
        <f t="shared" si="3"/>
        <v>46947</v>
      </c>
      <c r="I9" s="13">
        <f t="shared" si="3"/>
        <v>8784</v>
      </c>
      <c r="J9" s="13">
        <f t="shared" si="3"/>
        <v>18984</v>
      </c>
      <c r="K9" s="13">
        <f t="shared" si="3"/>
        <v>16579</v>
      </c>
      <c r="L9" s="11">
        <f t="shared" si="2"/>
        <v>353438</v>
      </c>
    </row>
    <row r="10" spans="1:12" ht="17.25" customHeight="1">
      <c r="A10" s="29" t="s">
        <v>17</v>
      </c>
      <c r="B10" s="13">
        <v>40203</v>
      </c>
      <c r="C10" s="13">
        <v>56929</v>
      </c>
      <c r="D10" s="13">
        <v>49690</v>
      </c>
      <c r="E10" s="13">
        <v>37338</v>
      </c>
      <c r="F10" s="13">
        <v>23587</v>
      </c>
      <c r="G10" s="13">
        <v>54397</v>
      </c>
      <c r="H10" s="13">
        <v>46947</v>
      </c>
      <c r="I10" s="13">
        <v>8784</v>
      </c>
      <c r="J10" s="13">
        <v>18984</v>
      </c>
      <c r="K10" s="13">
        <v>16579</v>
      </c>
      <c r="L10" s="11">
        <f t="shared" si="2"/>
        <v>353438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245714</v>
      </c>
      <c r="C12" s="17">
        <f t="shared" si="4"/>
        <v>327217</v>
      </c>
      <c r="D12" s="17">
        <f t="shared" si="4"/>
        <v>310865</v>
      </c>
      <c r="E12" s="17">
        <f t="shared" si="4"/>
        <v>224254</v>
      </c>
      <c r="F12" s="17">
        <f t="shared" si="4"/>
        <v>184352</v>
      </c>
      <c r="G12" s="17">
        <f t="shared" si="4"/>
        <v>514280</v>
      </c>
      <c r="H12" s="17">
        <f t="shared" si="4"/>
        <v>236405</v>
      </c>
      <c r="I12" s="17">
        <f t="shared" si="4"/>
        <v>45482</v>
      </c>
      <c r="J12" s="17">
        <f t="shared" si="4"/>
        <v>129126</v>
      </c>
      <c r="K12" s="17">
        <f t="shared" si="4"/>
        <v>113708</v>
      </c>
      <c r="L12" s="11">
        <f t="shared" si="2"/>
        <v>2331403</v>
      </c>
    </row>
    <row r="13" spans="1:14" s="67" customFormat="1" ht="17.25" customHeight="1">
      <c r="A13" s="74" t="s">
        <v>19</v>
      </c>
      <c r="B13" s="75">
        <v>112162</v>
      </c>
      <c r="C13" s="75">
        <v>158486</v>
      </c>
      <c r="D13" s="75">
        <v>156449</v>
      </c>
      <c r="E13" s="75">
        <v>107685</v>
      </c>
      <c r="F13" s="75">
        <v>89471</v>
      </c>
      <c r="G13" s="75">
        <v>231859</v>
      </c>
      <c r="H13" s="75">
        <v>104762</v>
      </c>
      <c r="I13" s="75">
        <v>23802</v>
      </c>
      <c r="J13" s="75">
        <v>64493</v>
      </c>
      <c r="K13" s="75">
        <v>51969</v>
      </c>
      <c r="L13" s="76">
        <f t="shared" si="2"/>
        <v>1101138</v>
      </c>
      <c r="M13" s="77"/>
      <c r="N13" s="78"/>
    </row>
    <row r="14" spans="1:13" s="67" customFormat="1" ht="17.25" customHeight="1">
      <c r="A14" s="74" t="s">
        <v>20</v>
      </c>
      <c r="B14" s="75">
        <v>118456</v>
      </c>
      <c r="C14" s="75">
        <v>146635</v>
      </c>
      <c r="D14" s="75">
        <v>137757</v>
      </c>
      <c r="E14" s="75">
        <v>102002</v>
      </c>
      <c r="F14" s="75">
        <v>85279</v>
      </c>
      <c r="G14" s="75">
        <v>257473</v>
      </c>
      <c r="H14" s="75">
        <v>112249</v>
      </c>
      <c r="I14" s="75">
        <v>17983</v>
      </c>
      <c r="J14" s="75">
        <v>58859</v>
      </c>
      <c r="K14" s="75">
        <v>55817</v>
      </c>
      <c r="L14" s="76">
        <f t="shared" si="2"/>
        <v>1092510</v>
      </c>
      <c r="M14" s="77"/>
    </row>
    <row r="15" spans="1:12" ht="17.25" customHeight="1">
      <c r="A15" s="14" t="s">
        <v>21</v>
      </c>
      <c r="B15" s="13">
        <v>15096</v>
      </c>
      <c r="C15" s="13">
        <v>22096</v>
      </c>
      <c r="D15" s="13">
        <v>16659</v>
      </c>
      <c r="E15" s="13">
        <v>14567</v>
      </c>
      <c r="F15" s="13">
        <v>9602</v>
      </c>
      <c r="G15" s="13">
        <v>24948</v>
      </c>
      <c r="H15" s="13">
        <v>19394</v>
      </c>
      <c r="I15" s="13">
        <v>3697</v>
      </c>
      <c r="J15" s="13">
        <v>5774</v>
      </c>
      <c r="K15" s="13">
        <v>5922</v>
      </c>
      <c r="L15" s="11">
        <f t="shared" si="2"/>
        <v>137755</v>
      </c>
    </row>
    <row r="16" spans="1:12" ht="17.25" customHeight="1">
      <c r="A16" s="15" t="s">
        <v>91</v>
      </c>
      <c r="B16" s="13">
        <f>B17+B18+B19</f>
        <v>12274</v>
      </c>
      <c r="C16" s="13">
        <f aca="true" t="shared" si="5" ref="C16:K16">C17+C18+C19</f>
        <v>17365</v>
      </c>
      <c r="D16" s="13">
        <f t="shared" si="5"/>
        <v>15280</v>
      </c>
      <c r="E16" s="13">
        <f t="shared" si="5"/>
        <v>11114</v>
      </c>
      <c r="F16" s="13">
        <f t="shared" si="5"/>
        <v>11880</v>
      </c>
      <c r="G16" s="13">
        <f t="shared" si="5"/>
        <v>30624</v>
      </c>
      <c r="H16" s="13">
        <f t="shared" si="5"/>
        <v>12360</v>
      </c>
      <c r="I16" s="13">
        <f t="shared" si="5"/>
        <v>2782</v>
      </c>
      <c r="J16" s="13">
        <f t="shared" si="5"/>
        <v>6530</v>
      </c>
      <c r="K16" s="13">
        <f t="shared" si="5"/>
        <v>6118</v>
      </c>
      <c r="L16" s="11">
        <f t="shared" si="2"/>
        <v>126327</v>
      </c>
    </row>
    <row r="17" spans="1:12" ht="17.25" customHeight="1">
      <c r="A17" s="14" t="s">
        <v>92</v>
      </c>
      <c r="B17" s="13">
        <v>12239</v>
      </c>
      <c r="C17" s="13">
        <v>17337</v>
      </c>
      <c r="D17" s="13">
        <v>15252</v>
      </c>
      <c r="E17" s="13">
        <v>11079</v>
      </c>
      <c r="F17" s="13">
        <v>11871</v>
      </c>
      <c r="G17" s="13">
        <v>30588</v>
      </c>
      <c r="H17" s="13">
        <v>12337</v>
      </c>
      <c r="I17" s="13">
        <v>2779</v>
      </c>
      <c r="J17" s="13">
        <v>6519</v>
      </c>
      <c r="K17" s="13">
        <v>6105</v>
      </c>
      <c r="L17" s="11">
        <f t="shared" si="2"/>
        <v>126106</v>
      </c>
    </row>
    <row r="18" spans="1:12" ht="17.25" customHeight="1">
      <c r="A18" s="14" t="s">
        <v>93</v>
      </c>
      <c r="B18" s="13">
        <v>17</v>
      </c>
      <c r="C18" s="13">
        <v>20</v>
      </c>
      <c r="D18" s="13">
        <v>24</v>
      </c>
      <c r="E18" s="13">
        <v>24</v>
      </c>
      <c r="F18" s="13">
        <v>7</v>
      </c>
      <c r="G18" s="13">
        <v>25</v>
      </c>
      <c r="H18" s="13">
        <v>13</v>
      </c>
      <c r="I18" s="13">
        <v>1</v>
      </c>
      <c r="J18" s="13">
        <v>3</v>
      </c>
      <c r="K18" s="13">
        <v>13</v>
      </c>
      <c r="L18" s="11">
        <f t="shared" si="2"/>
        <v>147</v>
      </c>
    </row>
    <row r="19" spans="1:12" ht="17.25" customHeight="1">
      <c r="A19" s="14" t="s">
        <v>94</v>
      </c>
      <c r="B19" s="13">
        <v>18</v>
      </c>
      <c r="C19" s="13">
        <v>8</v>
      </c>
      <c r="D19" s="13">
        <v>4</v>
      </c>
      <c r="E19" s="13">
        <v>11</v>
      </c>
      <c r="F19" s="13">
        <v>2</v>
      </c>
      <c r="G19" s="13">
        <v>11</v>
      </c>
      <c r="H19" s="13">
        <v>10</v>
      </c>
      <c r="I19" s="13">
        <v>2</v>
      </c>
      <c r="J19" s="13">
        <v>8</v>
      </c>
      <c r="K19" s="13">
        <v>0</v>
      </c>
      <c r="L19" s="11">
        <f t="shared" si="2"/>
        <v>74</v>
      </c>
    </row>
    <row r="20" spans="1:12" ht="17.25" customHeight="1">
      <c r="A20" s="16" t="s">
        <v>22</v>
      </c>
      <c r="B20" s="11">
        <f>+B21+B22+B23</f>
        <v>173418</v>
      </c>
      <c r="C20" s="11">
        <f aca="true" t="shared" si="6" ref="C20:K20">+C21+C22+C23</f>
        <v>201176</v>
      </c>
      <c r="D20" s="11">
        <f t="shared" si="6"/>
        <v>218699</v>
      </c>
      <c r="E20" s="11">
        <f t="shared" si="6"/>
        <v>138483</v>
      </c>
      <c r="F20" s="11">
        <f t="shared" si="6"/>
        <v>152271</v>
      </c>
      <c r="G20" s="11">
        <f t="shared" si="6"/>
        <v>418788</v>
      </c>
      <c r="H20" s="11">
        <f t="shared" si="6"/>
        <v>141573</v>
      </c>
      <c r="I20" s="11">
        <f t="shared" si="6"/>
        <v>34814</v>
      </c>
      <c r="J20" s="11">
        <f t="shared" si="6"/>
        <v>85335</v>
      </c>
      <c r="K20" s="11">
        <f t="shared" si="6"/>
        <v>73327</v>
      </c>
      <c r="L20" s="11">
        <f t="shared" si="2"/>
        <v>1637884</v>
      </c>
    </row>
    <row r="21" spans="1:13" s="67" customFormat="1" ht="17.25" customHeight="1">
      <c r="A21" s="60" t="s">
        <v>23</v>
      </c>
      <c r="B21" s="75">
        <v>88863</v>
      </c>
      <c r="C21" s="75">
        <v>113247</v>
      </c>
      <c r="D21" s="75">
        <v>125830</v>
      </c>
      <c r="E21" s="75">
        <v>76405</v>
      </c>
      <c r="F21" s="75">
        <v>84006</v>
      </c>
      <c r="G21" s="75">
        <v>210331</v>
      </c>
      <c r="H21" s="75">
        <v>75168</v>
      </c>
      <c r="I21" s="75">
        <v>20716</v>
      </c>
      <c r="J21" s="75">
        <v>47779</v>
      </c>
      <c r="K21" s="75">
        <v>37630</v>
      </c>
      <c r="L21" s="76">
        <f t="shared" si="2"/>
        <v>879975</v>
      </c>
      <c r="M21" s="77"/>
    </row>
    <row r="22" spans="1:13" s="67" customFormat="1" ht="17.25" customHeight="1">
      <c r="A22" s="60" t="s">
        <v>24</v>
      </c>
      <c r="B22" s="75">
        <v>77955</v>
      </c>
      <c r="C22" s="75">
        <v>80094</v>
      </c>
      <c r="D22" s="75">
        <v>85529</v>
      </c>
      <c r="E22" s="75">
        <v>56991</v>
      </c>
      <c r="F22" s="75">
        <v>63767</v>
      </c>
      <c r="G22" s="75">
        <v>196163</v>
      </c>
      <c r="H22" s="75">
        <v>59872</v>
      </c>
      <c r="I22" s="75">
        <v>12551</v>
      </c>
      <c r="J22" s="75">
        <v>34939</v>
      </c>
      <c r="K22" s="75">
        <v>33160</v>
      </c>
      <c r="L22" s="76">
        <f t="shared" si="2"/>
        <v>701021</v>
      </c>
      <c r="M22" s="77"/>
    </row>
    <row r="23" spans="1:12" ht="17.25" customHeight="1">
      <c r="A23" s="12" t="s">
        <v>25</v>
      </c>
      <c r="B23" s="13">
        <v>6600</v>
      </c>
      <c r="C23" s="13">
        <v>7835</v>
      </c>
      <c r="D23" s="13">
        <v>7340</v>
      </c>
      <c r="E23" s="13">
        <v>5087</v>
      </c>
      <c r="F23" s="13">
        <v>4498</v>
      </c>
      <c r="G23" s="13">
        <v>12294</v>
      </c>
      <c r="H23" s="13">
        <v>6533</v>
      </c>
      <c r="I23" s="13">
        <v>1547</v>
      </c>
      <c r="J23" s="13">
        <v>2617</v>
      </c>
      <c r="K23" s="13">
        <v>2537</v>
      </c>
      <c r="L23" s="11">
        <f t="shared" si="2"/>
        <v>56888</v>
      </c>
    </row>
    <row r="24" spans="1:13" ht="17.25" customHeight="1">
      <c r="A24" s="16" t="s">
        <v>26</v>
      </c>
      <c r="B24" s="13">
        <f>+B25+B26</f>
        <v>134517</v>
      </c>
      <c r="C24" s="13">
        <f aca="true" t="shared" si="7" ref="C24:K24">+C25+C26</f>
        <v>193606</v>
      </c>
      <c r="D24" s="13">
        <f t="shared" si="7"/>
        <v>204098</v>
      </c>
      <c r="E24" s="13">
        <f t="shared" si="7"/>
        <v>122622</v>
      </c>
      <c r="F24" s="13">
        <f t="shared" si="7"/>
        <v>100869</v>
      </c>
      <c r="G24" s="13">
        <f t="shared" si="7"/>
        <v>207937</v>
      </c>
      <c r="H24" s="13">
        <f t="shared" si="7"/>
        <v>102020</v>
      </c>
      <c r="I24" s="13">
        <f t="shared" si="7"/>
        <v>33153</v>
      </c>
      <c r="J24" s="13">
        <f t="shared" si="7"/>
        <v>89809</v>
      </c>
      <c r="K24" s="13">
        <f t="shared" si="7"/>
        <v>59329</v>
      </c>
      <c r="L24" s="11">
        <f t="shared" si="2"/>
        <v>1247960</v>
      </c>
      <c r="M24" s="50"/>
    </row>
    <row r="25" spans="1:13" ht="17.25" customHeight="1">
      <c r="A25" s="12" t="s">
        <v>111</v>
      </c>
      <c r="B25" s="13">
        <v>78204</v>
      </c>
      <c r="C25" s="13">
        <v>118493</v>
      </c>
      <c r="D25" s="13">
        <v>129912</v>
      </c>
      <c r="E25" s="13">
        <v>79507</v>
      </c>
      <c r="F25" s="13">
        <v>59981</v>
      </c>
      <c r="G25" s="13">
        <v>127385</v>
      </c>
      <c r="H25" s="13">
        <v>62803</v>
      </c>
      <c r="I25" s="13">
        <v>23069</v>
      </c>
      <c r="J25" s="13">
        <v>55070</v>
      </c>
      <c r="K25" s="13">
        <v>35183</v>
      </c>
      <c r="L25" s="11">
        <f t="shared" si="2"/>
        <v>769607</v>
      </c>
      <c r="M25" s="49"/>
    </row>
    <row r="26" spans="1:13" ht="17.25" customHeight="1">
      <c r="A26" s="12" t="s">
        <v>112</v>
      </c>
      <c r="B26" s="13">
        <v>56313</v>
      </c>
      <c r="C26" s="13">
        <v>75113</v>
      </c>
      <c r="D26" s="13">
        <v>74186</v>
      </c>
      <c r="E26" s="13">
        <v>43115</v>
      </c>
      <c r="F26" s="13">
        <v>40888</v>
      </c>
      <c r="G26" s="13">
        <v>80552</v>
      </c>
      <c r="H26" s="13">
        <v>39217</v>
      </c>
      <c r="I26" s="13">
        <v>10084</v>
      </c>
      <c r="J26" s="13">
        <v>34739</v>
      </c>
      <c r="K26" s="13">
        <v>24146</v>
      </c>
      <c r="L26" s="11">
        <f t="shared" si="2"/>
        <v>478353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5169</v>
      </c>
      <c r="I27" s="11">
        <v>0</v>
      </c>
      <c r="J27" s="11">
        <v>0</v>
      </c>
      <c r="K27" s="11">
        <v>0</v>
      </c>
      <c r="L27" s="11">
        <f t="shared" si="2"/>
        <v>5169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100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18297.39</v>
      </c>
      <c r="I35" s="19">
        <v>0</v>
      </c>
      <c r="J35" s="19">
        <v>0</v>
      </c>
      <c r="K35" s="19">
        <v>0</v>
      </c>
      <c r="L35" s="23">
        <f>SUM(B35:K35)</f>
        <v>18297.39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99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1977006.2099999997</v>
      </c>
      <c r="C47" s="22">
        <f aca="true" t="shared" si="11" ref="C47:H47">+C48+C60</f>
        <v>2904892</v>
      </c>
      <c r="D47" s="22">
        <f t="shared" si="11"/>
        <v>3210536.8400000003</v>
      </c>
      <c r="E47" s="22">
        <f t="shared" si="11"/>
        <v>1873001.78</v>
      </c>
      <c r="F47" s="22">
        <f t="shared" si="11"/>
        <v>1692183.7699999998</v>
      </c>
      <c r="G47" s="22">
        <f t="shared" si="11"/>
        <v>3576511.3000000003</v>
      </c>
      <c r="H47" s="22">
        <f t="shared" si="11"/>
        <v>1842003.5599999998</v>
      </c>
      <c r="I47" s="22">
        <f>+I48+I60</f>
        <v>652106.34</v>
      </c>
      <c r="J47" s="22">
        <f>+J48+J60</f>
        <v>1119309.25</v>
      </c>
      <c r="K47" s="22">
        <f>+K48+K60</f>
        <v>871907.08</v>
      </c>
      <c r="L47" s="22">
        <f aca="true" t="shared" si="12" ref="L47:L60">SUM(B47:K47)</f>
        <v>19719458.13</v>
      </c>
    </row>
    <row r="48" spans="1:12" ht="17.25" customHeight="1">
      <c r="A48" s="16" t="s">
        <v>136</v>
      </c>
      <c r="B48" s="23">
        <f>SUM(B49:B59)</f>
        <v>1960056.8099999998</v>
      </c>
      <c r="C48" s="23">
        <f aca="true" t="shared" si="13" ref="C48:K48">SUM(C49:C59)</f>
        <v>2880401.24</v>
      </c>
      <c r="D48" s="23">
        <f t="shared" si="13"/>
        <v>3186615.64</v>
      </c>
      <c r="E48" s="23">
        <f t="shared" si="13"/>
        <v>1849561.26</v>
      </c>
      <c r="F48" s="23">
        <f t="shared" si="13"/>
        <v>1677789.63</v>
      </c>
      <c r="G48" s="23">
        <f t="shared" si="13"/>
        <v>3550140.97</v>
      </c>
      <c r="H48" s="23">
        <f t="shared" si="13"/>
        <v>1825246.0999999999</v>
      </c>
      <c r="I48" s="23">
        <f t="shared" si="13"/>
        <v>652106.34</v>
      </c>
      <c r="J48" s="23">
        <f t="shared" si="13"/>
        <v>1105330.25</v>
      </c>
      <c r="K48" s="23">
        <f t="shared" si="13"/>
        <v>871907.08</v>
      </c>
      <c r="L48" s="23">
        <f t="shared" si="12"/>
        <v>19559155.319999997</v>
      </c>
    </row>
    <row r="49" spans="1:12" ht="17.25" customHeight="1">
      <c r="A49" s="34" t="s">
        <v>43</v>
      </c>
      <c r="B49" s="23">
        <f aca="true" t="shared" si="14" ref="B49:H49">ROUND(B30*B7,2)</f>
        <v>1910690.99</v>
      </c>
      <c r="C49" s="23">
        <f t="shared" si="14"/>
        <v>2808764.3</v>
      </c>
      <c r="D49" s="23">
        <f t="shared" si="14"/>
        <v>3102924.91</v>
      </c>
      <c r="E49" s="23">
        <f t="shared" si="14"/>
        <v>1802893.27</v>
      </c>
      <c r="F49" s="23">
        <f t="shared" si="14"/>
        <v>1614918.51</v>
      </c>
      <c r="G49" s="23">
        <f t="shared" si="14"/>
        <v>3457883.73</v>
      </c>
      <c r="H49" s="23">
        <f t="shared" si="14"/>
        <v>1760774.47</v>
      </c>
      <c r="I49" s="23">
        <f>ROUND(I30*I7,2)</f>
        <v>651040.62</v>
      </c>
      <c r="J49" s="23">
        <f>ROUND(J30*J7,2)</f>
        <v>1075755.41</v>
      </c>
      <c r="K49" s="23">
        <f>ROUND(K30*K7,2)</f>
        <v>866080.45</v>
      </c>
      <c r="L49" s="23">
        <f t="shared" si="12"/>
        <v>19051726.66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18297.39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18297.39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134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3922.03</v>
      </c>
      <c r="L57" s="23">
        <f t="shared" si="12"/>
        <v>3922.03</v>
      </c>
    </row>
    <row r="58" spans="1:12" ht="17.25" customHeight="1">
      <c r="A58" s="12" t="s">
        <v>135</v>
      </c>
      <c r="B58" s="36">
        <v>45274.14</v>
      </c>
      <c r="C58" s="36">
        <v>65863.22</v>
      </c>
      <c r="D58" s="36">
        <v>77304.97</v>
      </c>
      <c r="E58" s="36">
        <v>43222.59</v>
      </c>
      <c r="F58" s="36">
        <v>59494.2</v>
      </c>
      <c r="G58" s="36">
        <v>84827.16</v>
      </c>
      <c r="H58" s="36">
        <v>42459.2</v>
      </c>
      <c r="I58" s="19">
        <v>0</v>
      </c>
      <c r="J58" s="36">
        <v>27357.8</v>
      </c>
      <c r="K58" s="19">
        <v>0</v>
      </c>
      <c r="L58" s="23">
        <f t="shared" si="12"/>
        <v>445803.28</v>
      </c>
    </row>
    <row r="59" spans="1:12" ht="17.25" customHeight="1">
      <c r="A59" s="12" t="s">
        <v>139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16949.4</v>
      </c>
      <c r="C60" s="36">
        <v>24490.76</v>
      </c>
      <c r="D60" s="36">
        <v>23921.2</v>
      </c>
      <c r="E60" s="36">
        <v>23440.52</v>
      </c>
      <c r="F60" s="36">
        <v>14394.14</v>
      </c>
      <c r="G60" s="36">
        <v>26370.33</v>
      </c>
      <c r="H60" s="36">
        <v>16757.46</v>
      </c>
      <c r="I60" s="19">
        <v>0</v>
      </c>
      <c r="J60" s="36">
        <v>13979</v>
      </c>
      <c r="K60" s="19">
        <v>0</v>
      </c>
      <c r="L60" s="36">
        <f t="shared" si="12"/>
        <v>160302.81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+B65+B72+B109+B110</f>
        <v>-285734.67</v>
      </c>
      <c r="C64" s="35">
        <f t="shared" si="15"/>
        <v>-330900.58999999997</v>
      </c>
      <c r="D64" s="35">
        <f t="shared" si="15"/>
        <v>-263570.41</v>
      </c>
      <c r="E64" s="35">
        <f t="shared" si="15"/>
        <v>-260134.33</v>
      </c>
      <c r="F64" s="35">
        <f t="shared" si="15"/>
        <v>-219036.13</v>
      </c>
      <c r="G64" s="35">
        <f t="shared" si="15"/>
        <v>-392183.51</v>
      </c>
      <c r="H64" s="35">
        <f t="shared" si="15"/>
        <v>-253091.68</v>
      </c>
      <c r="I64" s="35">
        <f t="shared" si="15"/>
        <v>-205741.18</v>
      </c>
      <c r="J64" s="35">
        <f t="shared" si="15"/>
        <v>-85824.37</v>
      </c>
      <c r="K64" s="35">
        <f t="shared" si="15"/>
        <v>-104839.23999999999</v>
      </c>
      <c r="L64" s="35">
        <f aca="true" t="shared" si="16" ref="L64:L116">SUM(B64:K64)</f>
        <v>-2401056.1100000003</v>
      </c>
    </row>
    <row r="65" spans="1:12" ht="18.75" customHeight="1">
      <c r="A65" s="16" t="s">
        <v>73</v>
      </c>
      <c r="B65" s="35">
        <f aca="true" t="shared" si="17" ref="B65:K65">B66+B67+B68+B69+B70+B71</f>
        <v>-210522.93</v>
      </c>
      <c r="C65" s="35">
        <f t="shared" si="17"/>
        <v>-233821.69</v>
      </c>
      <c r="D65" s="35">
        <f t="shared" si="17"/>
        <v>-222677.95</v>
      </c>
      <c r="E65" s="35">
        <f t="shared" si="17"/>
        <v>-238584.91999999998</v>
      </c>
      <c r="F65" s="35">
        <f t="shared" si="17"/>
        <v>-172091.02000000002</v>
      </c>
      <c r="G65" s="35">
        <f t="shared" si="17"/>
        <v>-300386.4</v>
      </c>
      <c r="H65" s="35">
        <f t="shared" si="17"/>
        <v>-187788</v>
      </c>
      <c r="I65" s="35">
        <f t="shared" si="17"/>
        <v>-35136</v>
      </c>
      <c r="J65" s="35">
        <f t="shared" si="17"/>
        <v>-75936</v>
      </c>
      <c r="K65" s="35">
        <f t="shared" si="17"/>
        <v>-66316</v>
      </c>
      <c r="L65" s="35">
        <f t="shared" si="16"/>
        <v>-1743260.9100000001</v>
      </c>
    </row>
    <row r="66" spans="1:12" ht="18.75" customHeight="1">
      <c r="A66" s="12" t="s">
        <v>74</v>
      </c>
      <c r="B66" s="35">
        <f>-ROUND(B9*$D$3,2)</f>
        <v>-160812</v>
      </c>
      <c r="C66" s="35">
        <f aca="true" t="shared" si="18" ref="C66:K66">-ROUND(C9*$D$3,2)</f>
        <v>-227716</v>
      </c>
      <c r="D66" s="35">
        <f t="shared" si="18"/>
        <v>-198760</v>
      </c>
      <c r="E66" s="35">
        <f t="shared" si="18"/>
        <v>-149352</v>
      </c>
      <c r="F66" s="35">
        <f t="shared" si="18"/>
        <v>-94348</v>
      </c>
      <c r="G66" s="35">
        <f t="shared" si="18"/>
        <v>-217588</v>
      </c>
      <c r="H66" s="35">
        <f t="shared" si="18"/>
        <v>-187788</v>
      </c>
      <c r="I66" s="35">
        <f t="shared" si="18"/>
        <v>-35136</v>
      </c>
      <c r="J66" s="35">
        <f t="shared" si="18"/>
        <v>-75936</v>
      </c>
      <c r="K66" s="35">
        <f t="shared" si="18"/>
        <v>-66316</v>
      </c>
      <c r="L66" s="35">
        <f t="shared" si="16"/>
        <v>-1413752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-672</v>
      </c>
      <c r="C68" s="35">
        <v>-308</v>
      </c>
      <c r="D68" s="35">
        <v>-204</v>
      </c>
      <c r="E68" s="35">
        <v>-548</v>
      </c>
      <c r="F68" s="35">
        <v>-460</v>
      </c>
      <c r="G68" s="35">
        <v>-252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-2444</v>
      </c>
    </row>
    <row r="69" spans="1:12" ht="18.75" customHeight="1">
      <c r="A69" s="12" t="s">
        <v>102</v>
      </c>
      <c r="B69" s="35">
        <v>-4464</v>
      </c>
      <c r="C69" s="35">
        <v>-1260</v>
      </c>
      <c r="D69" s="35">
        <v>-1188</v>
      </c>
      <c r="E69" s="35">
        <v>-2084</v>
      </c>
      <c r="F69" s="35">
        <v>-1820</v>
      </c>
      <c r="G69" s="35">
        <v>-1288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-12104</v>
      </c>
    </row>
    <row r="70" spans="1:12" ht="18.75" customHeight="1">
      <c r="A70" s="12" t="s">
        <v>52</v>
      </c>
      <c r="B70" s="35">
        <v>-44574.93</v>
      </c>
      <c r="C70" s="35">
        <v>-4537.69</v>
      </c>
      <c r="D70" s="35">
        <v>-22525.95</v>
      </c>
      <c r="E70" s="35">
        <v>-86600.92</v>
      </c>
      <c r="F70" s="35">
        <v>-75463.02</v>
      </c>
      <c r="G70" s="35">
        <v>-81258.4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-314960.91000000003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SUM(B73:B108)</f>
        <v>-55796.25</v>
      </c>
      <c r="C72" s="63">
        <f t="shared" si="19"/>
        <v>-133615.9</v>
      </c>
      <c r="D72" s="35">
        <f t="shared" si="19"/>
        <v>-95716.37</v>
      </c>
      <c r="E72" s="63">
        <f t="shared" si="19"/>
        <v>-64172.4</v>
      </c>
      <c r="F72" s="35">
        <f t="shared" si="19"/>
        <v>-46372.799999999996</v>
      </c>
      <c r="G72" s="35">
        <f t="shared" si="19"/>
        <v>-100967.14</v>
      </c>
      <c r="H72" s="63">
        <f t="shared" si="19"/>
        <v>-45780.259999999995</v>
      </c>
      <c r="I72" s="35">
        <f t="shared" si="19"/>
        <v>-174140.72999999998</v>
      </c>
      <c r="J72" s="63">
        <f t="shared" si="19"/>
        <v>-19728.11</v>
      </c>
      <c r="K72" s="63">
        <f t="shared" si="19"/>
        <v>-38523.24</v>
      </c>
      <c r="L72" s="63">
        <f t="shared" si="16"/>
        <v>-774813.2</v>
      </c>
    </row>
    <row r="73" spans="1:12" ht="18.75" customHeight="1">
      <c r="A73" s="12" t="s">
        <v>140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-20.03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-20.03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-1103.33</v>
      </c>
      <c r="E75" s="19">
        <v>0</v>
      </c>
      <c r="F75" s="35">
        <v>0</v>
      </c>
      <c r="G75" s="19">
        <v>0</v>
      </c>
      <c r="H75" s="19">
        <v>0</v>
      </c>
      <c r="I75" s="44">
        <v>-2571.87</v>
      </c>
      <c r="J75" s="19">
        <v>0</v>
      </c>
      <c r="K75" s="44">
        <v>-393.33</v>
      </c>
      <c r="L75" s="63">
        <f t="shared" si="16"/>
        <v>-4068.5299999999997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-16038.42</v>
      </c>
      <c r="C77" s="35">
        <v>-23282.63</v>
      </c>
      <c r="D77" s="35">
        <v>-22010</v>
      </c>
      <c r="E77" s="35">
        <v>-15434.74</v>
      </c>
      <c r="F77" s="35">
        <v>-13672.63</v>
      </c>
      <c r="G77" s="35">
        <v>-32321.58</v>
      </c>
      <c r="H77" s="35">
        <v>-15826.32</v>
      </c>
      <c r="I77" s="35">
        <v>-5563.68</v>
      </c>
      <c r="J77" s="35">
        <v>-11470</v>
      </c>
      <c r="K77" s="35">
        <v>-7537.89</v>
      </c>
      <c r="L77" s="63">
        <f t="shared" si="16"/>
        <v>-163157.89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35">
        <v>-39257.83</v>
      </c>
      <c r="C79" s="35">
        <v>-109813.24</v>
      </c>
      <c r="D79" s="35">
        <v>-72603.04</v>
      </c>
      <c r="E79" s="35">
        <v>-48737.66</v>
      </c>
      <c r="F79" s="35">
        <v>-32700.17</v>
      </c>
      <c r="G79" s="35">
        <v>-66645.56</v>
      </c>
      <c r="H79" s="35">
        <v>-29953.94</v>
      </c>
      <c r="I79" s="35">
        <v>-37610.2</v>
      </c>
      <c r="J79" s="35">
        <v>-8258.11</v>
      </c>
      <c r="K79" s="35">
        <v>-30592.02</v>
      </c>
      <c r="L79" s="63">
        <f t="shared" si="16"/>
        <v>-476171.77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-2000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-2000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105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106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107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109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131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133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2" t="s">
        <v>143</v>
      </c>
      <c r="B107" s="63">
        <v>-500</v>
      </c>
      <c r="C107" s="63">
        <v>-500</v>
      </c>
      <c r="D107" s="19"/>
      <c r="E107" s="19"/>
      <c r="F107" s="19"/>
      <c r="G107" s="19"/>
      <c r="H107" s="19"/>
      <c r="I107" s="63"/>
      <c r="J107" s="19"/>
      <c r="K107" s="19"/>
      <c r="L107" s="63">
        <f t="shared" si="16"/>
        <v>-1000</v>
      </c>
      <c r="M107" s="52"/>
    </row>
    <row r="108" spans="1:13" ht="18.75" customHeight="1">
      <c r="A108" s="15"/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/>
      <c r="M108" s="52"/>
    </row>
    <row r="109" spans="1:13" ht="18.75" customHeight="1">
      <c r="A109" s="16" t="s">
        <v>144</v>
      </c>
      <c r="B109" s="19">
        <v>0</v>
      </c>
      <c r="C109" s="63">
        <v>55149.14</v>
      </c>
      <c r="D109" s="63">
        <v>49053.65</v>
      </c>
      <c r="E109" s="63">
        <v>40126.39</v>
      </c>
      <c r="F109" s="63">
        <v>19123.44</v>
      </c>
      <c r="G109" s="63">
        <v>16825.63</v>
      </c>
      <c r="H109" s="63">
        <v>10456.16</v>
      </c>
      <c r="I109" s="63">
        <v>3535.55</v>
      </c>
      <c r="J109" s="19">
        <v>0</v>
      </c>
      <c r="K109" s="19">
        <v>0</v>
      </c>
      <c r="L109" s="63">
        <f t="shared" si="16"/>
        <v>194269.96</v>
      </c>
      <c r="M109" s="52"/>
    </row>
    <row r="110" spans="1:13" ht="18.75" customHeight="1">
      <c r="A110" s="16" t="s">
        <v>145</v>
      </c>
      <c r="B110" s="63">
        <v>-19415.49</v>
      </c>
      <c r="C110" s="63">
        <v>-18612.14</v>
      </c>
      <c r="D110" s="63">
        <v>5770.26</v>
      </c>
      <c r="E110" s="63">
        <v>2496.6</v>
      </c>
      <c r="F110" s="63">
        <v>-19695.75</v>
      </c>
      <c r="G110" s="63">
        <v>-7655.6</v>
      </c>
      <c r="H110" s="63">
        <v>-29979.58</v>
      </c>
      <c r="I110" s="19">
        <v>0</v>
      </c>
      <c r="J110" s="63">
        <v>9839.74</v>
      </c>
      <c r="K110" s="19">
        <v>0</v>
      </c>
      <c r="L110" s="63">
        <f t="shared" si="16"/>
        <v>-77251.96</v>
      </c>
      <c r="M110" s="53"/>
    </row>
    <row r="111" spans="1:13" ht="18.75" customHeight="1">
      <c r="A111" s="16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  <c r="L111" s="31">
        <f t="shared" si="16"/>
        <v>0</v>
      </c>
      <c r="M111" s="51"/>
    </row>
    <row r="112" spans="1:13" ht="18.75" customHeight="1">
      <c r="A112" s="16" t="s">
        <v>81</v>
      </c>
      <c r="B112" s="24">
        <f aca="true" t="shared" si="20" ref="B112:H112">+B113+B114</f>
        <v>1693737.63</v>
      </c>
      <c r="C112" s="24">
        <f t="shared" si="20"/>
        <v>2573991.4100000006</v>
      </c>
      <c r="D112" s="24">
        <f t="shared" si="20"/>
        <v>2946966.4299999997</v>
      </c>
      <c r="E112" s="24">
        <f t="shared" si="20"/>
        <v>1612867.4500000002</v>
      </c>
      <c r="F112" s="24">
        <f t="shared" si="20"/>
        <v>1478449.2499999998</v>
      </c>
      <c r="G112" s="24">
        <f t="shared" si="20"/>
        <v>3184327.79</v>
      </c>
      <c r="H112" s="24">
        <f t="shared" si="20"/>
        <v>1602133.9999999998</v>
      </c>
      <c r="I112" s="24">
        <f>+I113+I114</f>
        <v>446365.16</v>
      </c>
      <c r="J112" s="24">
        <f>+J113+J114</f>
        <v>1033484.88</v>
      </c>
      <c r="K112" s="24">
        <f>+K113+K114</f>
        <v>767067.84</v>
      </c>
      <c r="L112" s="45">
        <f t="shared" si="16"/>
        <v>17339391.840000004</v>
      </c>
      <c r="M112" s="72"/>
    </row>
    <row r="113" spans="1:13" ht="18" customHeight="1">
      <c r="A113" s="16" t="s">
        <v>80</v>
      </c>
      <c r="B113" s="24">
        <f aca="true" t="shared" si="21" ref="B113:K113">+B48+B65+B72+B109</f>
        <v>1693737.63</v>
      </c>
      <c r="C113" s="24">
        <f t="shared" si="21"/>
        <v>2568112.7900000005</v>
      </c>
      <c r="D113" s="24">
        <f t="shared" si="21"/>
        <v>2917274.9699999997</v>
      </c>
      <c r="E113" s="24">
        <f t="shared" si="21"/>
        <v>1586930.33</v>
      </c>
      <c r="F113" s="24">
        <f t="shared" si="21"/>
        <v>1478449.2499999998</v>
      </c>
      <c r="G113" s="24">
        <f t="shared" si="21"/>
        <v>3165613.06</v>
      </c>
      <c r="H113" s="24">
        <f t="shared" si="21"/>
        <v>1602133.9999999998</v>
      </c>
      <c r="I113" s="24">
        <f t="shared" si="21"/>
        <v>446365.16</v>
      </c>
      <c r="J113" s="24">
        <f t="shared" si="21"/>
        <v>1009666.14</v>
      </c>
      <c r="K113" s="24">
        <f t="shared" si="21"/>
        <v>767067.84</v>
      </c>
      <c r="L113" s="45">
        <f t="shared" si="16"/>
        <v>17235351.17</v>
      </c>
      <c r="M113" s="51"/>
    </row>
    <row r="114" spans="1:13" ht="18.75" customHeight="1">
      <c r="A114" s="16" t="s">
        <v>97</v>
      </c>
      <c r="B114" s="24">
        <f aca="true" t="shared" si="22" ref="B114:K114">IF(+B60+B110+B115&lt;0,0,(B60+B110+B115))</f>
        <v>0</v>
      </c>
      <c r="C114" s="24">
        <f t="shared" si="22"/>
        <v>5878.619999999999</v>
      </c>
      <c r="D114" s="24">
        <f t="shared" si="22"/>
        <v>29691.46</v>
      </c>
      <c r="E114" s="24">
        <f t="shared" si="22"/>
        <v>25937.12</v>
      </c>
      <c r="F114" s="24">
        <f t="shared" si="22"/>
        <v>0</v>
      </c>
      <c r="G114" s="24">
        <f t="shared" si="22"/>
        <v>18714.730000000003</v>
      </c>
      <c r="H114" s="24">
        <f t="shared" si="22"/>
        <v>0</v>
      </c>
      <c r="I114" s="19">
        <f t="shared" si="22"/>
        <v>0</v>
      </c>
      <c r="J114" s="24">
        <f t="shared" si="22"/>
        <v>23818.739999999998</v>
      </c>
      <c r="K114" s="24">
        <f t="shared" si="22"/>
        <v>0</v>
      </c>
      <c r="L114" s="45">
        <f t="shared" si="16"/>
        <v>104040.66999999998</v>
      </c>
      <c r="M114" s="73"/>
    </row>
    <row r="115" spans="1:14" ht="18.75" customHeight="1">
      <c r="A115" s="16" t="s">
        <v>82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31">
        <f>SUM(B115:J115)</f>
        <v>0</v>
      </c>
      <c r="N115" s="54"/>
    </row>
    <row r="116" spans="1:12" ht="18.75" customHeight="1">
      <c r="A116" s="16" t="s">
        <v>98</v>
      </c>
      <c r="B116" s="63">
        <f>IF(B110+B60+B115&lt;0,B110+B60+B74+B115,0)</f>
        <v>-2466.09</v>
      </c>
      <c r="C116" s="19">
        <v>0</v>
      </c>
      <c r="D116" s="19">
        <v>0</v>
      </c>
      <c r="E116" s="19">
        <v>0</v>
      </c>
      <c r="F116" s="63">
        <f>IF(F110+F60+F115&lt;0,F110+F60+F74+F115,0)</f>
        <v>-5301.610000000001</v>
      </c>
      <c r="G116" s="19">
        <v>0</v>
      </c>
      <c r="H116" s="63">
        <f>IF(H110+H60+H115&lt;0,H110+H60+H74+H115,0)</f>
        <v>-13222.120000000003</v>
      </c>
      <c r="I116" s="19">
        <v>0</v>
      </c>
      <c r="J116" s="19">
        <v>0</v>
      </c>
      <c r="K116" s="19"/>
      <c r="L116" s="45">
        <f t="shared" si="16"/>
        <v>-20989.820000000003</v>
      </c>
    </row>
    <row r="117" spans="1:12" ht="18.75" customHeight="1">
      <c r="A117" s="2"/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/>
      <c r="L117" s="20"/>
    </row>
    <row r="118" spans="1:12" ht="18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8.75" customHeight="1">
      <c r="A119" s="8"/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/>
      <c r="L119" s="43"/>
    </row>
    <row r="120" spans="1:13" ht="18.75" customHeight="1">
      <c r="A120" s="25" t="s">
        <v>68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/>
      <c r="L120" s="39">
        <f>SUM(L121:L141)</f>
        <v>17339391.85</v>
      </c>
      <c r="M120" s="51"/>
    </row>
    <row r="121" spans="1:12" ht="18.75" customHeight="1">
      <c r="A121" s="26" t="s">
        <v>69</v>
      </c>
      <c r="B121" s="27">
        <v>218153.41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218153.41</v>
      </c>
    </row>
    <row r="122" spans="1:12" ht="18.75" customHeight="1">
      <c r="A122" s="26" t="s">
        <v>70</v>
      </c>
      <c r="B122" s="27">
        <v>1475584.21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1475584.21</v>
      </c>
    </row>
    <row r="123" spans="1:12" ht="18.75" customHeight="1">
      <c r="A123" s="26" t="s">
        <v>71</v>
      </c>
      <c r="B123" s="38">
        <v>0</v>
      </c>
      <c r="C123" s="27">
        <f>+C112</f>
        <v>2573991.4100000006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2573991.4100000006</v>
      </c>
    </row>
    <row r="124" spans="1:12" ht="18.75" customHeight="1">
      <c r="A124" s="26" t="s">
        <v>72</v>
      </c>
      <c r="B124" s="38">
        <v>0</v>
      </c>
      <c r="C124" s="38">
        <v>0</v>
      </c>
      <c r="D124" s="27">
        <v>2742757.18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aca="true" t="shared" si="23" ref="L124:L141">SUM(B124:K124)</f>
        <v>2742757.18</v>
      </c>
    </row>
    <row r="125" spans="1:12" ht="18.75" customHeight="1">
      <c r="A125" s="26" t="s">
        <v>115</v>
      </c>
      <c r="B125" s="38">
        <v>0</v>
      </c>
      <c r="C125" s="38">
        <v>0</v>
      </c>
      <c r="D125" s="27">
        <v>204209.25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204209.25</v>
      </c>
    </row>
    <row r="126" spans="1:12" ht="18.75" customHeight="1">
      <c r="A126" s="26" t="s">
        <v>116</v>
      </c>
      <c r="B126" s="38">
        <v>0</v>
      </c>
      <c r="C126" s="38">
        <v>0</v>
      </c>
      <c r="D126" s="38">
        <v>0</v>
      </c>
      <c r="E126" s="27">
        <v>1596738.7699999998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1596738.7699999998</v>
      </c>
    </row>
    <row r="127" spans="1:12" ht="18.75" customHeight="1">
      <c r="A127" s="26" t="s">
        <v>117</v>
      </c>
      <c r="B127" s="38">
        <v>0</v>
      </c>
      <c r="C127" s="38">
        <v>0</v>
      </c>
      <c r="D127" s="38">
        <v>0</v>
      </c>
      <c r="E127" s="27">
        <v>16128.68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16128.68</v>
      </c>
    </row>
    <row r="128" spans="1:12" ht="18.75" customHeight="1">
      <c r="A128" s="26" t="s">
        <v>118</v>
      </c>
      <c r="B128" s="38">
        <v>0</v>
      </c>
      <c r="C128" s="38">
        <v>0</v>
      </c>
      <c r="D128" s="38">
        <v>0</v>
      </c>
      <c r="E128" s="38">
        <v>0</v>
      </c>
      <c r="F128" s="27">
        <v>422620.75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422620.75</v>
      </c>
    </row>
    <row r="129" spans="1:12" ht="18.75" customHeight="1">
      <c r="A129" s="26" t="s">
        <v>119</v>
      </c>
      <c r="B129" s="38">
        <v>0</v>
      </c>
      <c r="C129" s="38">
        <v>0</v>
      </c>
      <c r="D129" s="38">
        <v>0</v>
      </c>
      <c r="E129" s="38">
        <v>0</v>
      </c>
      <c r="F129" s="27">
        <v>8836.94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8836.94</v>
      </c>
    </row>
    <row r="130" spans="1:12" ht="18.75" customHeight="1">
      <c r="A130" s="26" t="s">
        <v>120</v>
      </c>
      <c r="B130" s="38">
        <v>0</v>
      </c>
      <c r="C130" s="38">
        <v>0</v>
      </c>
      <c r="D130" s="38">
        <v>0</v>
      </c>
      <c r="E130" s="38">
        <v>0</v>
      </c>
      <c r="F130" s="27">
        <v>114044.57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114044.57</v>
      </c>
    </row>
    <row r="131" spans="1:12" ht="18.75" customHeight="1">
      <c r="A131" s="26" t="s">
        <v>121</v>
      </c>
      <c r="B131" s="64">
        <v>0</v>
      </c>
      <c r="C131" s="64">
        <v>0</v>
      </c>
      <c r="D131" s="64">
        <v>0</v>
      </c>
      <c r="E131" s="64">
        <v>0</v>
      </c>
      <c r="F131" s="65">
        <v>932946.99</v>
      </c>
      <c r="G131" s="64">
        <v>0</v>
      </c>
      <c r="H131" s="64">
        <v>0</v>
      </c>
      <c r="I131" s="64">
        <v>0</v>
      </c>
      <c r="J131" s="64">
        <v>0</v>
      </c>
      <c r="K131" s="64"/>
      <c r="L131" s="39">
        <f t="shared" si="23"/>
        <v>932946.99</v>
      </c>
    </row>
    <row r="132" spans="1:12" ht="18.75" customHeight="1">
      <c r="A132" s="26" t="s">
        <v>122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947155.26</v>
      </c>
      <c r="H132" s="38">
        <v>0</v>
      </c>
      <c r="I132" s="38">
        <v>0</v>
      </c>
      <c r="J132" s="38">
        <v>0</v>
      </c>
      <c r="K132" s="38"/>
      <c r="L132" s="39">
        <f t="shared" si="23"/>
        <v>947155.26</v>
      </c>
    </row>
    <row r="133" spans="1:12" ht="18.75" customHeight="1">
      <c r="A133" s="26" t="s">
        <v>123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74748.84</v>
      </c>
      <c r="H133" s="38">
        <v>0</v>
      </c>
      <c r="I133" s="38">
        <v>0</v>
      </c>
      <c r="J133" s="38">
        <v>0</v>
      </c>
      <c r="K133" s="38"/>
      <c r="L133" s="39">
        <f t="shared" si="23"/>
        <v>74748.84</v>
      </c>
    </row>
    <row r="134" spans="1:12" ht="18.75" customHeight="1">
      <c r="A134" s="26" t="s">
        <v>124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445938.86</v>
      </c>
      <c r="H134" s="38">
        <v>0</v>
      </c>
      <c r="I134" s="38">
        <v>0</v>
      </c>
      <c r="J134" s="38">
        <v>0</v>
      </c>
      <c r="K134" s="38"/>
      <c r="L134" s="39">
        <f t="shared" si="23"/>
        <v>445938.86</v>
      </c>
    </row>
    <row r="135" spans="1:12" ht="18.75" customHeight="1">
      <c r="A135" s="26" t="s">
        <v>125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431519.22</v>
      </c>
      <c r="H135" s="38">
        <v>0</v>
      </c>
      <c r="I135" s="38">
        <v>0</v>
      </c>
      <c r="J135" s="38">
        <v>0</v>
      </c>
      <c r="K135" s="38"/>
      <c r="L135" s="39">
        <f t="shared" si="23"/>
        <v>431519.22</v>
      </c>
    </row>
    <row r="136" spans="1:12" ht="18.75" customHeight="1">
      <c r="A136" s="26" t="s">
        <v>126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1284965.6199999999</v>
      </c>
      <c r="H136" s="38">
        <v>0</v>
      </c>
      <c r="I136" s="38">
        <v>0</v>
      </c>
      <c r="J136" s="38">
        <v>0</v>
      </c>
      <c r="K136" s="38"/>
      <c r="L136" s="39">
        <f t="shared" si="23"/>
        <v>1284965.6199999999</v>
      </c>
    </row>
    <row r="137" spans="1:12" ht="18.75" customHeight="1">
      <c r="A137" s="26" t="s">
        <v>127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534007.92</v>
      </c>
      <c r="I137" s="38">
        <v>0</v>
      </c>
      <c r="J137" s="38">
        <v>0</v>
      </c>
      <c r="K137" s="38"/>
      <c r="L137" s="39">
        <f t="shared" si="23"/>
        <v>534007.92</v>
      </c>
    </row>
    <row r="138" spans="1:12" ht="18.75" customHeight="1">
      <c r="A138" s="26" t="s">
        <v>128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27">
        <v>1068126.0799999998</v>
      </c>
      <c r="I138" s="38">
        <v>0</v>
      </c>
      <c r="J138" s="38">
        <v>0</v>
      </c>
      <c r="K138" s="38"/>
      <c r="L138" s="39">
        <f t="shared" si="23"/>
        <v>1068126.0799999998</v>
      </c>
    </row>
    <row r="139" spans="1:12" ht="18.75" customHeight="1">
      <c r="A139" s="26" t="s">
        <v>129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27">
        <v>446365.16</v>
      </c>
      <c r="J139" s="38">
        <v>0</v>
      </c>
      <c r="K139" s="38"/>
      <c r="L139" s="39">
        <f t="shared" si="23"/>
        <v>446365.16</v>
      </c>
    </row>
    <row r="140" spans="1:12" ht="18.75" customHeight="1">
      <c r="A140" s="26" t="s">
        <v>130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27">
        <v>1033484.88</v>
      </c>
      <c r="K140" s="38"/>
      <c r="L140" s="39">
        <f t="shared" si="23"/>
        <v>1033484.88</v>
      </c>
    </row>
    <row r="141" spans="1:12" ht="18.75" customHeight="1">
      <c r="A141" s="71" t="s">
        <v>138</v>
      </c>
      <c r="B141" s="40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1">
        <v>767067.85</v>
      </c>
      <c r="L141" s="42">
        <f t="shared" si="23"/>
        <v>767067.85</v>
      </c>
    </row>
    <row r="142" spans="1:12" ht="18.75" customHeight="1">
      <c r="A142" s="69" t="s">
        <v>146</v>
      </c>
      <c r="B142" s="47">
        <v>0</v>
      </c>
      <c r="C142" s="47">
        <v>0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f>J112-J141</f>
        <v>1033484.88</v>
      </c>
      <c r="K142" s="47"/>
      <c r="L142" s="48"/>
    </row>
    <row r="143" ht="18" customHeight="1">
      <c r="A143" s="69" t="s">
        <v>147</v>
      </c>
    </row>
    <row r="144" ht="18" customHeight="1">
      <c r="A144" s="69"/>
    </row>
    <row r="145" ht="18" customHeight="1">
      <c r="A145" s="69"/>
    </row>
    <row r="146" ht="18" customHeight="1"/>
    <row r="147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2018-09-13T20:11:42Z</dcterms:modified>
  <cp:category/>
  <cp:version/>
  <cp:contentType/>
  <cp:contentStatus/>
</cp:coreProperties>
</file>