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<sst xmlns="http://schemas.openxmlformats.org/spreadsheetml/2006/main" count="146" uniqueCount="146">
  <si>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</si>
  <si>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</si>
  <si>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</si>
  <si>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</si>
  <si>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</si>
  <si>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</si>
  <si>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</si>
  <si>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</si>
  <si>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</si>
  <si>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</si>
  <si>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</si>
  <si>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</si>
  <si>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</si>
  <si>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</si>
  <si>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</si>
  <si>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</si>
  <si>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</si>
  <si>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</si>
  <si>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</si>
  <si>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</si>
  <si>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</si>
  <si>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</si>
  <si>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</si>
  <si>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</si>
  <si>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</si>
  <si>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</si>
  <si>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</si>
  <si>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</si>
  <si>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</si>
  <si>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</si>
  <si>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</si>
  <si>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</si>
  <si>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</si>
  <si>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</si>
  <si>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</si>
  <si>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</si>
  <si>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</si>
  <si>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</si>
  <si>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</si>
  <si>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</si>
  <si>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</si>
  <si>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</si>
  <si>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</si>
  <si>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</si>
  <si>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</si>
  <si>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</si>
  <si>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</si>
  <si>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</si>
  <si>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</si>
  <si>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</si>
  <si>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</si>
  <si>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</si>
  <si>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</si>
  <si>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</si>
  <si>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</si>
  <si>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</si>
  <si>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</si>
  <si>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</si>
  <si>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</si>
  <si>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</si>
  <si>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</si>
  <si>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</si>
  <si>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</si>
  <si>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</si>
  <si>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</si>
  <si>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</si>
  <si>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</si>
  <si>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</si>
  <si>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</si>
  <si>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</si>
  <si>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</si>
  <si>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</si>
  <si>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</si>
  <si>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</si>
  <si>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</si>
  <si>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</si>
  <si>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</si>
  <si>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</si>
  <si>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</si>
  <si>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</si>
  <si>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</si>
  <si>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</si>
  <si>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</si>
  <si>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</si>
  <si>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</si>
  <si>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</si>
  <si>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</si>
  <si>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</si>
  <si>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</si>
  <si>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</si>
  <si>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</si>
  <si>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</si>
  <si>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</si>
  <si>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</si>
  <si>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</si>
  <si>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</si>
  <si>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</si>
  <si>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</si>
  <si>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</si>
  <si>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</si>
  <si>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</si>
  <si>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</si>
  <si>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</si>
  <si>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</si>
  <si>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</si>
  <si>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</si>
  <si>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</si>
  <si>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</si>
  <si>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</si>
  <si>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</si>
  <si>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</si>
  <si>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</si>
  <si>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</si>
  <si>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</si>
  <si>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</si>
  <si>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</si>
  <si>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</si>
  <si>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</si>
  <si>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</si>
  <si>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</si>
  <si>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</si>
  <si>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</si>
  <si>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</si>
  <si>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</si>
  <si>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</si>
  <si>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</si>
  <si>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</si>
  <si>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</si>
  <si>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</si>
  <si>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</si>
  <si>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</si>
  <si>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</si>
  <si>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</si>
  <si>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</si>
  <si>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</si>
  <si>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</si>
  <si>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</si>
  <si>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</si>
  <si>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</si>
  <si>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</si>
  <si>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</si>
  <si>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</si>
  <si>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</si>
  <si>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</si>
  <si>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04/09/18 - VENCIMENTO 12/09/18</t>
  </si>
  <si>
    <t>6.2.35. Descumprimento Entrega de Documentos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</si>
</sst>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574584</v>
      </c>
      <c r="C7" s="9">
        <f t="shared" si="0"/>
        <v>760633</v>
      </c>
      <c r="D7" s="9">
        <f t="shared" si="0"/>
        <v>748604</v>
      </c>
      <c r="E7" s="9">
        <f t="shared" si="0"/>
        <v>517597</v>
      </c>
      <c r="F7" s="9">
        <f t="shared" si="0"/>
        <v>457070</v>
      </c>
      <c r="G7" s="9">
        <f t="shared" si="0"/>
        <v>1190504</v>
      </c>
      <c r="H7" s="9">
        <f t="shared" si="0"/>
        <v>525158</v>
      </c>
      <c r="I7" s="9">
        <f t="shared" si="0"/>
        <v>118305</v>
      </c>
      <c r="J7" s="9">
        <f t="shared" si="0"/>
        <v>308701</v>
      </c>
      <c r="K7" s="9">
        <f t="shared" si="0"/>
        <v>256250</v>
      </c>
      <c r="L7" s="9">
        <f t="shared" si="0"/>
        <v>5457406</v>
      </c>
      <c r="M7" s="49"/>
    </row>
    <row r="8" spans="1:12" ht="17.25" customHeight="1">
      <c r="A8" s="10" t="s">
        <v>95</v>
      </c>
      <c r="B8" s="11">
        <f>B9+B12+B16</f>
        <v>279760</v>
      </c>
      <c r="C8" s="11">
        <f aca="true" t="shared" si="1" ref="C8:K8">C9+C12+C16</f>
        <v>380928</v>
      </c>
      <c r="D8" s="11">
        <f t="shared" si="1"/>
        <v>347982</v>
      </c>
      <c r="E8" s="11">
        <f t="shared" si="1"/>
        <v>261336</v>
      </c>
      <c r="F8" s="11">
        <f t="shared" si="1"/>
        <v>210291</v>
      </c>
      <c r="G8" s="11">
        <f t="shared" si="1"/>
        <v>573173</v>
      </c>
      <c r="H8" s="11">
        <f t="shared" si="1"/>
        <v>281746</v>
      </c>
      <c r="I8" s="11">
        <f t="shared" si="1"/>
        <v>53964</v>
      </c>
      <c r="J8" s="11">
        <f t="shared" si="1"/>
        <v>142887</v>
      </c>
      <c r="K8" s="11">
        <f t="shared" si="1"/>
        <v>129667</v>
      </c>
      <c r="L8" s="11">
        <f aca="true" t="shared" si="2" ref="L8:L27">SUM(B8:K8)</f>
        <v>2661734</v>
      </c>
    </row>
    <row r="9" spans="1:12" ht="17.25" customHeight="1">
      <c r="A9" s="15" t="s">
        <v>16</v>
      </c>
      <c r="B9" s="13">
        <f>+B10+B11</f>
        <v>32817</v>
      </c>
      <c r="C9" s="13">
        <f aca="true" t="shared" si="3" ref="C9:K9">+C10+C11</f>
        <v>47715</v>
      </c>
      <c r="D9" s="13">
        <f t="shared" si="3"/>
        <v>39492</v>
      </c>
      <c r="E9" s="13">
        <f t="shared" si="3"/>
        <v>31476</v>
      </c>
      <c r="F9" s="13">
        <f t="shared" si="3"/>
        <v>19658</v>
      </c>
      <c r="G9" s="13">
        <f t="shared" si="3"/>
        <v>46400</v>
      </c>
      <c r="H9" s="13">
        <f t="shared" si="3"/>
        <v>41104</v>
      </c>
      <c r="I9" s="13">
        <f t="shared" si="3"/>
        <v>7227</v>
      </c>
      <c r="J9" s="13">
        <f t="shared" si="3"/>
        <v>15250</v>
      </c>
      <c r="K9" s="13">
        <f t="shared" si="3"/>
        <v>14383</v>
      </c>
      <c r="L9" s="11">
        <f t="shared" si="2"/>
        <v>295522</v>
      </c>
    </row>
    <row r="10" spans="1:12" ht="17.25" customHeight="1">
      <c r="A10" s="29" t="s">
        <v>17</v>
      </c>
      <c r="B10" s="13">
        <v>32817</v>
      </c>
      <c r="C10" s="13">
        <v>47715</v>
      </c>
      <c r="D10" s="13">
        <v>39492</v>
      </c>
      <c r="E10" s="13">
        <v>31476</v>
      </c>
      <c r="F10" s="13">
        <v>19658</v>
      </c>
      <c r="G10" s="13">
        <v>46400</v>
      </c>
      <c r="H10" s="13">
        <v>41104</v>
      </c>
      <c r="I10" s="13">
        <v>7227</v>
      </c>
      <c r="J10" s="13">
        <v>15250</v>
      </c>
      <c r="K10" s="13">
        <v>14383</v>
      </c>
      <c r="L10" s="11">
        <f t="shared" si="2"/>
        <v>295522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234944</v>
      </c>
      <c r="C12" s="17">
        <f t="shared" si="4"/>
        <v>315911</v>
      </c>
      <c r="D12" s="17">
        <f t="shared" si="4"/>
        <v>293226</v>
      </c>
      <c r="E12" s="17">
        <f t="shared" si="4"/>
        <v>218825</v>
      </c>
      <c r="F12" s="17">
        <f t="shared" si="4"/>
        <v>178955</v>
      </c>
      <c r="G12" s="17">
        <f t="shared" si="4"/>
        <v>496207</v>
      </c>
      <c r="H12" s="17">
        <f t="shared" si="4"/>
        <v>228281</v>
      </c>
      <c r="I12" s="17">
        <f t="shared" si="4"/>
        <v>44103</v>
      </c>
      <c r="J12" s="17">
        <f t="shared" si="4"/>
        <v>121222</v>
      </c>
      <c r="K12" s="17">
        <f t="shared" si="4"/>
        <v>109281</v>
      </c>
      <c r="L12" s="11">
        <f t="shared" si="2"/>
        <v>2240955</v>
      </c>
    </row>
    <row r="13" spans="1:14" s="67" customFormat="1" ht="17.25" customHeight="1">
      <c r="A13" s="74" t="s">
        <v>19</v>
      </c>
      <c r="B13" s="75">
        <v>105607</v>
      </c>
      <c r="C13" s="75">
        <v>150399</v>
      </c>
      <c r="D13" s="75">
        <v>145403</v>
      </c>
      <c r="E13" s="75">
        <v>104260</v>
      </c>
      <c r="F13" s="75">
        <v>86097</v>
      </c>
      <c r="G13" s="75">
        <v>222790</v>
      </c>
      <c r="H13" s="75">
        <v>99835</v>
      </c>
      <c r="I13" s="75">
        <v>22849</v>
      </c>
      <c r="J13" s="75">
        <v>59559</v>
      </c>
      <c r="K13" s="75">
        <v>49489</v>
      </c>
      <c r="L13" s="76">
        <f t="shared" si="2"/>
        <v>1046288</v>
      </c>
      <c r="M13" s="77"/>
      <c r="N13" s="78"/>
    </row>
    <row r="14" spans="1:13" s="67" customFormat="1" ht="17.25" customHeight="1">
      <c r="A14" s="74" t="s">
        <v>20</v>
      </c>
      <c r="B14" s="75">
        <v>114763</v>
      </c>
      <c r="C14" s="75">
        <v>143885</v>
      </c>
      <c r="D14" s="75">
        <v>131980</v>
      </c>
      <c r="E14" s="75">
        <v>100325</v>
      </c>
      <c r="F14" s="75">
        <v>83451</v>
      </c>
      <c r="G14" s="75">
        <v>249068</v>
      </c>
      <c r="H14" s="75">
        <v>109289</v>
      </c>
      <c r="I14" s="75">
        <v>17657</v>
      </c>
      <c r="J14" s="75">
        <v>55992</v>
      </c>
      <c r="K14" s="75">
        <v>53960</v>
      </c>
      <c r="L14" s="76">
        <f t="shared" si="2"/>
        <v>1060370</v>
      </c>
      <c r="M14" s="77"/>
    </row>
    <row r="15" spans="1:12" ht="17.25" customHeight="1">
      <c r="A15" s="14" t="s">
        <v>21</v>
      </c>
      <c r="B15" s="13">
        <v>14574</v>
      </c>
      <c r="C15" s="13">
        <v>21627</v>
      </c>
      <c r="D15" s="13">
        <v>15843</v>
      </c>
      <c r="E15" s="13">
        <v>14240</v>
      </c>
      <c r="F15" s="13">
        <v>9407</v>
      </c>
      <c r="G15" s="13">
        <v>24349</v>
      </c>
      <c r="H15" s="13">
        <v>19157</v>
      </c>
      <c r="I15" s="13">
        <v>3597</v>
      </c>
      <c r="J15" s="13">
        <v>5671</v>
      </c>
      <c r="K15" s="13">
        <v>5832</v>
      </c>
      <c r="L15" s="11">
        <f t="shared" si="2"/>
        <v>134297</v>
      </c>
    </row>
    <row r="16" spans="1:12" ht="17.25" customHeight="1">
      <c r="A16" s="15" t="s">
        <v>91</v>
      </c>
      <c r="B16" s="13">
        <f>B17+B18+B19</f>
        <v>11999</v>
      </c>
      <c r="C16" s="13">
        <f aca="true" t="shared" si="5" ref="C16:K16">C17+C18+C19</f>
        <v>17302</v>
      </c>
      <c r="D16" s="13">
        <f t="shared" si="5"/>
        <v>15264</v>
      </c>
      <c r="E16" s="13">
        <f t="shared" si="5"/>
        <v>11035</v>
      </c>
      <c r="F16" s="13">
        <f t="shared" si="5"/>
        <v>11678</v>
      </c>
      <c r="G16" s="13">
        <f t="shared" si="5"/>
        <v>30566</v>
      </c>
      <c r="H16" s="13">
        <f t="shared" si="5"/>
        <v>12361</v>
      </c>
      <c r="I16" s="13">
        <f t="shared" si="5"/>
        <v>2634</v>
      </c>
      <c r="J16" s="13">
        <f t="shared" si="5"/>
        <v>6415</v>
      </c>
      <c r="K16" s="13">
        <f t="shared" si="5"/>
        <v>6003</v>
      </c>
      <c r="L16" s="11">
        <f t="shared" si="2"/>
        <v>125257</v>
      </c>
    </row>
    <row r="17" spans="1:12" ht="17.25" customHeight="1">
      <c r="A17" s="14" t="s">
        <v>92</v>
      </c>
      <c r="B17" s="13">
        <v>11965</v>
      </c>
      <c r="C17" s="13">
        <v>17276</v>
      </c>
      <c r="D17" s="13">
        <v>15237</v>
      </c>
      <c r="E17" s="13">
        <v>11006</v>
      </c>
      <c r="F17" s="13">
        <v>11663</v>
      </c>
      <c r="G17" s="13">
        <v>30535</v>
      </c>
      <c r="H17" s="13">
        <v>12330</v>
      </c>
      <c r="I17" s="13">
        <v>2633</v>
      </c>
      <c r="J17" s="13">
        <v>6405</v>
      </c>
      <c r="K17" s="13">
        <v>5997</v>
      </c>
      <c r="L17" s="11">
        <f t="shared" si="2"/>
        <v>125047</v>
      </c>
    </row>
    <row r="18" spans="1:12" ht="17.25" customHeight="1">
      <c r="A18" s="14" t="s">
        <v>93</v>
      </c>
      <c r="B18" s="13">
        <v>18</v>
      </c>
      <c r="C18" s="13">
        <v>17</v>
      </c>
      <c r="D18" s="13">
        <v>20</v>
      </c>
      <c r="E18" s="13">
        <v>21</v>
      </c>
      <c r="F18" s="13">
        <v>7</v>
      </c>
      <c r="G18" s="13">
        <v>14</v>
      </c>
      <c r="H18" s="13">
        <v>23</v>
      </c>
      <c r="I18" s="13">
        <v>1</v>
      </c>
      <c r="J18" s="13">
        <v>3</v>
      </c>
      <c r="K18" s="13">
        <v>3</v>
      </c>
      <c r="L18" s="11">
        <f t="shared" si="2"/>
        <v>127</v>
      </c>
    </row>
    <row r="19" spans="1:12" ht="17.25" customHeight="1">
      <c r="A19" s="14" t="s">
        <v>94</v>
      </c>
      <c r="B19" s="13">
        <v>16</v>
      </c>
      <c r="C19" s="13">
        <v>9</v>
      </c>
      <c r="D19" s="13">
        <v>7</v>
      </c>
      <c r="E19" s="13">
        <v>8</v>
      </c>
      <c r="F19" s="13">
        <v>8</v>
      </c>
      <c r="G19" s="13">
        <v>17</v>
      </c>
      <c r="H19" s="13">
        <v>8</v>
      </c>
      <c r="I19" s="13">
        <v>0</v>
      </c>
      <c r="J19" s="13">
        <v>7</v>
      </c>
      <c r="K19" s="13">
        <v>3</v>
      </c>
      <c r="L19" s="11">
        <f t="shared" si="2"/>
        <v>83</v>
      </c>
    </row>
    <row r="20" spans="1:12" ht="17.25" customHeight="1">
      <c r="A20" s="16" t="s">
        <v>22</v>
      </c>
      <c r="B20" s="11">
        <f>+B21+B22+B23</f>
        <v>163527</v>
      </c>
      <c r="C20" s="11">
        <f aca="true" t="shared" si="6" ref="C20:K20">+C21+C22+C23</f>
        <v>189934</v>
      </c>
      <c r="D20" s="11">
        <f t="shared" si="6"/>
        <v>204901</v>
      </c>
      <c r="E20" s="11">
        <f t="shared" si="6"/>
        <v>133019</v>
      </c>
      <c r="F20" s="11">
        <f t="shared" si="6"/>
        <v>145396</v>
      </c>
      <c r="G20" s="11">
        <f t="shared" si="6"/>
        <v>402684</v>
      </c>
      <c r="H20" s="11">
        <f t="shared" si="6"/>
        <v>135295</v>
      </c>
      <c r="I20" s="11">
        <f t="shared" si="6"/>
        <v>32592</v>
      </c>
      <c r="J20" s="11">
        <f t="shared" si="6"/>
        <v>79646</v>
      </c>
      <c r="K20" s="11">
        <f t="shared" si="6"/>
        <v>68473</v>
      </c>
      <c r="L20" s="11">
        <f t="shared" si="2"/>
        <v>1555467</v>
      </c>
    </row>
    <row r="21" spans="1:13" s="67" customFormat="1" ht="17.25" customHeight="1">
      <c r="A21" s="60" t="s">
        <v>23</v>
      </c>
      <c r="B21" s="75">
        <v>81523</v>
      </c>
      <c r="C21" s="75">
        <v>104857</v>
      </c>
      <c r="D21" s="75">
        <v>116144</v>
      </c>
      <c r="E21" s="75">
        <v>72562</v>
      </c>
      <c r="F21" s="75">
        <v>79444</v>
      </c>
      <c r="G21" s="75">
        <v>200969</v>
      </c>
      <c r="H21" s="75">
        <v>71509</v>
      </c>
      <c r="I21" s="75">
        <v>19257</v>
      </c>
      <c r="J21" s="75">
        <v>43721</v>
      </c>
      <c r="K21" s="75">
        <v>34868</v>
      </c>
      <c r="L21" s="76">
        <f t="shared" si="2"/>
        <v>824854</v>
      </c>
      <c r="M21" s="77"/>
    </row>
    <row r="22" spans="1:13" s="67" customFormat="1" ht="17.25" customHeight="1">
      <c r="A22" s="60" t="s">
        <v>24</v>
      </c>
      <c r="B22" s="75">
        <v>75845</v>
      </c>
      <c r="C22" s="75">
        <v>77833</v>
      </c>
      <c r="D22" s="75">
        <v>82270</v>
      </c>
      <c r="E22" s="75">
        <v>55750</v>
      </c>
      <c r="F22" s="75">
        <v>61707</v>
      </c>
      <c r="G22" s="75">
        <v>190252</v>
      </c>
      <c r="H22" s="75">
        <v>57650</v>
      </c>
      <c r="I22" s="75">
        <v>11908</v>
      </c>
      <c r="J22" s="75">
        <v>33538</v>
      </c>
      <c r="K22" s="75">
        <v>31404</v>
      </c>
      <c r="L22" s="76">
        <f t="shared" si="2"/>
        <v>678157</v>
      </c>
      <c r="M22" s="77"/>
    </row>
    <row r="23" spans="1:12" ht="17.25" customHeight="1">
      <c r="A23" s="12" t="s">
        <v>25</v>
      </c>
      <c r="B23" s="13">
        <v>6159</v>
      </c>
      <c r="C23" s="13">
        <v>7244</v>
      </c>
      <c r="D23" s="13">
        <v>6487</v>
      </c>
      <c r="E23" s="13">
        <v>4707</v>
      </c>
      <c r="F23" s="13">
        <v>4245</v>
      </c>
      <c r="G23" s="13">
        <v>11463</v>
      </c>
      <c r="H23" s="13">
        <v>6136</v>
      </c>
      <c r="I23" s="13">
        <v>1427</v>
      </c>
      <c r="J23" s="13">
        <v>2387</v>
      </c>
      <c r="K23" s="13">
        <v>2201</v>
      </c>
      <c r="L23" s="11">
        <f t="shared" si="2"/>
        <v>52456</v>
      </c>
    </row>
    <row r="24" spans="1:13" ht="17.25" customHeight="1">
      <c r="A24" s="16" t="s">
        <v>26</v>
      </c>
      <c r="B24" s="13">
        <f>+B25+B26</f>
        <v>131297</v>
      </c>
      <c r="C24" s="13">
        <f aca="true" t="shared" si="7" ref="C24:K24">+C25+C26</f>
        <v>189771</v>
      </c>
      <c r="D24" s="13">
        <f t="shared" si="7"/>
        <v>195721</v>
      </c>
      <c r="E24" s="13">
        <f t="shared" si="7"/>
        <v>123242</v>
      </c>
      <c r="F24" s="13">
        <f t="shared" si="7"/>
        <v>101383</v>
      </c>
      <c r="G24" s="13">
        <f t="shared" si="7"/>
        <v>214647</v>
      </c>
      <c r="H24" s="13">
        <f t="shared" si="7"/>
        <v>102305</v>
      </c>
      <c r="I24" s="13">
        <f t="shared" si="7"/>
        <v>31749</v>
      </c>
      <c r="J24" s="13">
        <f t="shared" si="7"/>
        <v>86168</v>
      </c>
      <c r="K24" s="13">
        <f t="shared" si="7"/>
        <v>58110</v>
      </c>
      <c r="L24" s="11">
        <f t="shared" si="2"/>
        <v>1234393</v>
      </c>
      <c r="M24" s="50"/>
    </row>
    <row r="25" spans="1:13" ht="17.25" customHeight="1">
      <c r="A25" s="12" t="s">
        <v>112</v>
      </c>
      <c r="B25" s="13">
        <v>68817</v>
      </c>
      <c r="C25" s="13">
        <v>106081</v>
      </c>
      <c r="D25" s="13">
        <v>114293</v>
      </c>
      <c r="E25" s="13">
        <v>72899</v>
      </c>
      <c r="F25" s="13">
        <v>55731</v>
      </c>
      <c r="G25" s="13">
        <v>119102</v>
      </c>
      <c r="H25" s="13">
        <v>57576</v>
      </c>
      <c r="I25" s="13">
        <v>20473</v>
      </c>
      <c r="J25" s="13">
        <v>47531</v>
      </c>
      <c r="K25" s="13">
        <v>31443</v>
      </c>
      <c r="L25" s="11">
        <f t="shared" si="2"/>
        <v>693946</v>
      </c>
      <c r="M25" s="49"/>
    </row>
    <row r="26" spans="1:13" ht="17.25" customHeight="1">
      <c r="A26" s="12" t="s">
        <v>113</v>
      </c>
      <c r="B26" s="13">
        <v>62480</v>
      </c>
      <c r="C26" s="13">
        <v>83690</v>
      </c>
      <c r="D26" s="13">
        <v>81428</v>
      </c>
      <c r="E26" s="13">
        <v>50343</v>
      </c>
      <c r="F26" s="13">
        <v>45652</v>
      </c>
      <c r="G26" s="13">
        <v>95545</v>
      </c>
      <c r="H26" s="13">
        <v>44729</v>
      </c>
      <c r="I26" s="13">
        <v>11276</v>
      </c>
      <c r="J26" s="13">
        <v>38637</v>
      </c>
      <c r="K26" s="13">
        <v>26667</v>
      </c>
      <c r="L26" s="11">
        <f t="shared" si="2"/>
        <v>540447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5812</v>
      </c>
      <c r="I27" s="11">
        <v>0</v>
      </c>
      <c r="J27" s="11">
        <v>0</v>
      </c>
      <c r="K27" s="11">
        <v>0</v>
      </c>
      <c r="L27" s="11">
        <f t="shared" si="2"/>
        <v>5812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16217.99</v>
      </c>
      <c r="I35" s="19">
        <v>0</v>
      </c>
      <c r="J35" s="19">
        <v>0</v>
      </c>
      <c r="K35" s="19">
        <v>0</v>
      </c>
      <c r="L35" s="23">
        <f>SUM(B35:K35)</f>
        <v>16217.99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1877576.3599999996</v>
      </c>
      <c r="C47" s="22">
        <f aca="true" t="shared" si="11" ref="C47:H47">+C48+C60</f>
        <v>2779108.48</v>
      </c>
      <c r="D47" s="22">
        <f t="shared" si="11"/>
        <v>3016163.0500000003</v>
      </c>
      <c r="E47" s="22">
        <f t="shared" si="11"/>
        <v>1818240.62</v>
      </c>
      <c r="F47" s="22">
        <f t="shared" si="11"/>
        <v>1637930.7799999998</v>
      </c>
      <c r="G47" s="22">
        <f t="shared" si="11"/>
        <v>3476325.0500000003</v>
      </c>
      <c r="H47" s="22">
        <f t="shared" si="11"/>
        <v>1777945.43</v>
      </c>
      <c r="I47" s="22">
        <f>+I48+I60</f>
        <v>617162.6699999999</v>
      </c>
      <c r="J47" s="22">
        <f>+J48+J60</f>
        <v>1050536.5</v>
      </c>
      <c r="K47" s="22">
        <f>+K48+K60</f>
        <v>830669.76</v>
      </c>
      <c r="L47" s="22">
        <f aca="true" t="shared" si="12" ref="L47:L60">SUM(B47:K47)</f>
        <v>18881658.700000003</v>
      </c>
    </row>
    <row r="48" spans="1:12" ht="17.25" customHeight="1">
      <c r="A48" s="16" t="s">
        <v>138</v>
      </c>
      <c r="B48" s="23">
        <f>SUM(B49:B59)</f>
        <v>1860626.9599999997</v>
      </c>
      <c r="C48" s="23">
        <f aca="true" t="shared" si="13" ref="C48:K48">SUM(C49:C59)</f>
        <v>2754617.72</v>
      </c>
      <c r="D48" s="23">
        <f t="shared" si="13"/>
        <v>2992241.85</v>
      </c>
      <c r="E48" s="23">
        <f t="shared" si="13"/>
        <v>1794800.1</v>
      </c>
      <c r="F48" s="23">
        <f t="shared" si="13"/>
        <v>1623536.64</v>
      </c>
      <c r="G48" s="23">
        <f t="shared" si="13"/>
        <v>3449954.72</v>
      </c>
      <c r="H48" s="23">
        <f t="shared" si="13"/>
        <v>1760700.69</v>
      </c>
      <c r="I48" s="23">
        <f t="shared" si="13"/>
        <v>617162.6699999999</v>
      </c>
      <c r="J48" s="23">
        <f t="shared" si="13"/>
        <v>1036557.5000000001</v>
      </c>
      <c r="K48" s="23">
        <f t="shared" si="13"/>
        <v>830669.76</v>
      </c>
      <c r="L48" s="23">
        <f t="shared" si="12"/>
        <v>18720868.610000003</v>
      </c>
    </row>
    <row r="49" spans="1:12" ht="17.25" customHeight="1">
      <c r="A49" s="34" t="s">
        <v>43</v>
      </c>
      <c r="B49" s="23">
        <f aca="true" t="shared" si="14" ref="B49:H49">ROUND(B30*B7,2)</f>
        <v>1811261.14</v>
      </c>
      <c r="C49" s="23">
        <f t="shared" si="14"/>
        <v>2682980.78</v>
      </c>
      <c r="D49" s="23">
        <f t="shared" si="14"/>
        <v>2908551.12</v>
      </c>
      <c r="E49" s="23">
        <f t="shared" si="14"/>
        <v>1748132.11</v>
      </c>
      <c r="F49" s="23">
        <f t="shared" si="14"/>
        <v>1560665.52</v>
      </c>
      <c r="G49" s="23">
        <f t="shared" si="14"/>
        <v>3357697.48</v>
      </c>
      <c r="H49" s="23">
        <f t="shared" si="14"/>
        <v>1698308.46</v>
      </c>
      <c r="I49" s="23">
        <f>ROUND(I30*I7,2)</f>
        <v>616096.95</v>
      </c>
      <c r="J49" s="23">
        <f>ROUND(J30*J7,2)</f>
        <v>1006982.66</v>
      </c>
      <c r="K49" s="23">
        <f>ROUND(K30*K7,2)</f>
        <v>824843.13</v>
      </c>
      <c r="L49" s="23">
        <f t="shared" si="12"/>
        <v>18215519.349999998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16217.99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16217.99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137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26370.33</v>
      </c>
      <c r="H60" s="36">
        <v>17244.74</v>
      </c>
      <c r="I60" s="19">
        <v>0</v>
      </c>
      <c r="J60" s="36">
        <v>13979</v>
      </c>
      <c r="K60" s="19">
        <v>0</v>
      </c>
      <c r="L60" s="36">
        <f t="shared" si="12"/>
        <v>160790.09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+B65+B72+B109+B110</f>
        <v>-216956.47999999998</v>
      </c>
      <c r="C64" s="35">
        <f t="shared" si="15"/>
        <v>-225442.64</v>
      </c>
      <c r="D64" s="35">
        <f t="shared" si="15"/>
        <v>-206643.64</v>
      </c>
      <c r="E64" s="35">
        <f t="shared" si="15"/>
        <v>-271144.9</v>
      </c>
      <c r="F64" s="35">
        <f t="shared" si="15"/>
        <v>-187956.99</v>
      </c>
      <c r="G64" s="35">
        <f t="shared" si="15"/>
        <v>-311707.96</v>
      </c>
      <c r="H64" s="35">
        <f t="shared" si="15"/>
        <v>-180242.32</v>
      </c>
      <c r="I64" s="35">
        <f t="shared" si="15"/>
        <v>-165438.53</v>
      </c>
      <c r="J64" s="35">
        <f t="shared" si="15"/>
        <v>-72470</v>
      </c>
      <c r="K64" s="35">
        <f t="shared" si="15"/>
        <v>-65463.22</v>
      </c>
      <c r="L64" s="35">
        <f aca="true" t="shared" si="16" ref="L64:L114">SUM(B64:K64)</f>
        <v>-1903466.68</v>
      </c>
    </row>
    <row r="65" spans="1:12" ht="18.75" customHeight="1">
      <c r="A65" s="16" t="s">
        <v>73</v>
      </c>
      <c r="B65" s="35">
        <f aca="true" t="shared" si="17" ref="B65:K65">B66+B67+B68+B69+B70+B71</f>
        <v>-196418.06</v>
      </c>
      <c r="C65" s="35">
        <f t="shared" si="17"/>
        <v>-197639.98</v>
      </c>
      <c r="D65" s="35">
        <f t="shared" si="17"/>
        <v>-183530.31</v>
      </c>
      <c r="E65" s="35">
        <f t="shared" si="17"/>
        <v>-255710.16</v>
      </c>
      <c r="F65" s="35">
        <f t="shared" si="17"/>
        <v>-174284.36</v>
      </c>
      <c r="G65" s="35">
        <f t="shared" si="17"/>
        <v>-278386.38</v>
      </c>
      <c r="H65" s="35">
        <f t="shared" si="17"/>
        <v>-164416</v>
      </c>
      <c r="I65" s="35">
        <f t="shared" si="17"/>
        <v>-28908</v>
      </c>
      <c r="J65" s="35">
        <f t="shared" si="17"/>
        <v>-61000</v>
      </c>
      <c r="K65" s="35">
        <f t="shared" si="17"/>
        <v>-57532</v>
      </c>
      <c r="L65" s="35">
        <f t="shared" si="16"/>
        <v>-1597825.25</v>
      </c>
    </row>
    <row r="66" spans="1:12" ht="18.75" customHeight="1">
      <c r="A66" s="12" t="s">
        <v>74</v>
      </c>
      <c r="B66" s="35">
        <f>-ROUND(B9*$D$3,2)</f>
        <v>-131268</v>
      </c>
      <c r="C66" s="35">
        <f aca="true" t="shared" si="18" ref="C66:K66">-ROUND(C9*$D$3,2)</f>
        <v>-190860</v>
      </c>
      <c r="D66" s="35">
        <f t="shared" si="18"/>
        <v>-157968</v>
      </c>
      <c r="E66" s="35">
        <f t="shared" si="18"/>
        <v>-125904</v>
      </c>
      <c r="F66" s="35">
        <f t="shared" si="18"/>
        <v>-78632</v>
      </c>
      <c r="G66" s="35">
        <f t="shared" si="18"/>
        <v>-185600</v>
      </c>
      <c r="H66" s="35">
        <f t="shared" si="18"/>
        <v>-164416</v>
      </c>
      <c r="I66" s="35">
        <f t="shared" si="18"/>
        <v>-28908</v>
      </c>
      <c r="J66" s="35">
        <f t="shared" si="18"/>
        <v>-61000</v>
      </c>
      <c r="K66" s="35">
        <f t="shared" si="18"/>
        <v>-57532</v>
      </c>
      <c r="L66" s="35">
        <f t="shared" si="16"/>
        <v>-1182088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-632</v>
      </c>
      <c r="C68" s="35">
        <v>-272</v>
      </c>
      <c r="D68" s="35">
        <v>-292</v>
      </c>
      <c r="E68" s="35">
        <v>-444</v>
      </c>
      <c r="F68" s="35">
        <v>-472</v>
      </c>
      <c r="G68" s="35">
        <v>-320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-2432</v>
      </c>
    </row>
    <row r="69" spans="1:12" ht="18.75" customHeight="1">
      <c r="A69" s="12" t="s">
        <v>103</v>
      </c>
      <c r="B69" s="35">
        <v>-5024</v>
      </c>
      <c r="C69" s="35">
        <v>-2240</v>
      </c>
      <c r="D69" s="35">
        <v>-1792</v>
      </c>
      <c r="E69" s="35">
        <v>-2916</v>
      </c>
      <c r="F69" s="35">
        <v>-1812</v>
      </c>
      <c r="G69" s="35">
        <v>-1456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-15240</v>
      </c>
    </row>
    <row r="70" spans="1:12" ht="18.75" customHeight="1">
      <c r="A70" s="12" t="s">
        <v>52</v>
      </c>
      <c r="B70" s="35">
        <v>-59494.06</v>
      </c>
      <c r="C70" s="35">
        <v>-4267.98</v>
      </c>
      <c r="D70" s="35">
        <v>-23478.31</v>
      </c>
      <c r="E70" s="35">
        <v>-126446.16</v>
      </c>
      <c r="F70" s="35">
        <v>-93368.36</v>
      </c>
      <c r="G70" s="35">
        <v>-91010.38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-398065.25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SUM(B73:B108)</f>
        <v>-20538.42</v>
      </c>
      <c r="C72" s="63">
        <f t="shared" si="19"/>
        <v>-27802.66</v>
      </c>
      <c r="D72" s="35">
        <f t="shared" si="19"/>
        <v>-23113.33</v>
      </c>
      <c r="E72" s="63">
        <f t="shared" si="19"/>
        <v>-15434.74</v>
      </c>
      <c r="F72" s="35">
        <f t="shared" si="19"/>
        <v>-13672.63</v>
      </c>
      <c r="G72" s="35">
        <f t="shared" si="19"/>
        <v>-33321.58</v>
      </c>
      <c r="H72" s="63">
        <f t="shared" si="19"/>
        <v>-15826.32</v>
      </c>
      <c r="I72" s="35">
        <f t="shared" si="19"/>
        <v>-136530.53</v>
      </c>
      <c r="J72" s="63">
        <f t="shared" si="19"/>
        <v>-11470</v>
      </c>
      <c r="K72" s="63">
        <f t="shared" si="19"/>
        <v>-7931.22</v>
      </c>
      <c r="L72" s="63">
        <f t="shared" si="16"/>
        <v>-305641.43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35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2" t="s">
        <v>145</v>
      </c>
      <c r="B107" s="63">
        <v>-4500</v>
      </c>
      <c r="C107" s="63">
        <v>-4500</v>
      </c>
      <c r="D107" s="19"/>
      <c r="E107" s="19"/>
      <c r="F107" s="19"/>
      <c r="G107" s="19"/>
      <c r="H107" s="19"/>
      <c r="I107" s="63"/>
      <c r="J107" s="19"/>
      <c r="K107" s="19"/>
      <c r="L107" s="63">
        <f t="shared" si="16"/>
        <v>-9000</v>
      </c>
      <c r="M107" s="52"/>
    </row>
    <row r="108" spans="1:13" ht="18.75" customHeight="1">
      <c r="A108" s="15"/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/>
      <c r="M108" s="52"/>
    </row>
    <row r="109" spans="1:13" ht="18.75" customHeight="1">
      <c r="A109" s="16" t="s">
        <v>116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2"/>
    </row>
    <row r="110" spans="1:13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f t="shared" si="16"/>
        <v>0</v>
      </c>
      <c r="M110" s="53"/>
    </row>
    <row r="111" spans="1:13" ht="18.75" customHeight="1">
      <c r="A111" s="16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  <c r="L111" s="31">
        <f t="shared" si="16"/>
        <v>0</v>
      </c>
      <c r="M111" s="51"/>
    </row>
    <row r="112" spans="1:13" ht="18.75" customHeight="1">
      <c r="A112" s="16" t="s">
        <v>81</v>
      </c>
      <c r="B112" s="24">
        <f aca="true" t="shared" si="20" ref="B112:H112">+B113+B114</f>
        <v>1660619.8799999997</v>
      </c>
      <c r="C112" s="24">
        <f t="shared" si="20"/>
        <v>2553665.84</v>
      </c>
      <c r="D112" s="24">
        <f t="shared" si="20"/>
        <v>2809519.41</v>
      </c>
      <c r="E112" s="24">
        <f t="shared" si="20"/>
        <v>1547095.7200000002</v>
      </c>
      <c r="F112" s="24">
        <f t="shared" si="20"/>
        <v>1449973.7899999998</v>
      </c>
      <c r="G112" s="24">
        <f t="shared" si="20"/>
        <v>3164617.0900000003</v>
      </c>
      <c r="H112" s="24">
        <f t="shared" si="20"/>
        <v>1597703.1099999999</v>
      </c>
      <c r="I112" s="24">
        <f>+I113+I114</f>
        <v>451724.1399999999</v>
      </c>
      <c r="J112" s="24">
        <f>+J113+J114</f>
        <v>978066.5000000001</v>
      </c>
      <c r="K112" s="24">
        <f>+K113+K114</f>
        <v>765206.54</v>
      </c>
      <c r="L112" s="45">
        <f t="shared" si="16"/>
        <v>16978192.02</v>
      </c>
      <c r="M112" s="72"/>
    </row>
    <row r="113" spans="1:13" ht="18" customHeight="1">
      <c r="A113" s="16" t="s">
        <v>80</v>
      </c>
      <c r="B113" s="24">
        <f aca="true" t="shared" si="21" ref="B113:K113">+B48+B65+B72+B109</f>
        <v>1643670.4799999997</v>
      </c>
      <c r="C113" s="24">
        <f t="shared" si="21"/>
        <v>2529175.08</v>
      </c>
      <c r="D113" s="24">
        <f t="shared" si="21"/>
        <v>2785598.21</v>
      </c>
      <c r="E113" s="24">
        <f t="shared" si="21"/>
        <v>1523655.2000000002</v>
      </c>
      <c r="F113" s="24">
        <f t="shared" si="21"/>
        <v>1435579.65</v>
      </c>
      <c r="G113" s="24">
        <f t="shared" si="21"/>
        <v>3138246.7600000002</v>
      </c>
      <c r="H113" s="24">
        <f t="shared" si="21"/>
        <v>1580458.3699999999</v>
      </c>
      <c r="I113" s="24">
        <f t="shared" si="21"/>
        <v>451724.1399999999</v>
      </c>
      <c r="J113" s="24">
        <f t="shared" si="21"/>
        <v>964087.5000000001</v>
      </c>
      <c r="K113" s="24">
        <f t="shared" si="21"/>
        <v>765206.54</v>
      </c>
      <c r="L113" s="45">
        <f t="shared" si="16"/>
        <v>16817401.93</v>
      </c>
      <c r="M113" s="51"/>
    </row>
    <row r="114" spans="1:13" ht="18.75" customHeight="1">
      <c r="A114" s="16" t="s">
        <v>97</v>
      </c>
      <c r="B114" s="24">
        <f aca="true" t="shared" si="22" ref="B114:K114">IF(+B60+B110+B115&lt;0,0,(B60+B110+B115))</f>
        <v>16949.4</v>
      </c>
      <c r="C114" s="24">
        <f t="shared" si="22"/>
        <v>24490.76</v>
      </c>
      <c r="D114" s="24">
        <f t="shared" si="22"/>
        <v>23921.2</v>
      </c>
      <c r="E114" s="24">
        <f t="shared" si="22"/>
        <v>23440.52</v>
      </c>
      <c r="F114" s="24">
        <f t="shared" si="22"/>
        <v>14394.14</v>
      </c>
      <c r="G114" s="24">
        <f t="shared" si="22"/>
        <v>26370.33</v>
      </c>
      <c r="H114" s="24">
        <f t="shared" si="22"/>
        <v>17244.74</v>
      </c>
      <c r="I114" s="19">
        <f t="shared" si="22"/>
        <v>0</v>
      </c>
      <c r="J114" s="24">
        <f t="shared" si="22"/>
        <v>13979</v>
      </c>
      <c r="K114" s="24">
        <f t="shared" si="22"/>
        <v>0</v>
      </c>
      <c r="L114" s="45">
        <f t="shared" si="16"/>
        <v>160790.09</v>
      </c>
      <c r="M114" s="73"/>
    </row>
    <row r="115" spans="1:14" ht="18.75" customHeight="1">
      <c r="A115" s="16" t="s">
        <v>82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31">
        <f>SUM(B115:J115)</f>
        <v>0</v>
      </c>
      <c r="N115" s="54"/>
    </row>
    <row r="116" spans="1:12" ht="18.75" customHeight="1">
      <c r="A116" s="16" t="s">
        <v>98</v>
      </c>
      <c r="B116" s="19">
        <v>0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  <c r="L116" s="31">
        <f>SUM(B116:J116)</f>
        <v>0</v>
      </c>
    </row>
    <row r="117" spans="1:12" ht="18.75" customHeight="1">
      <c r="A117" s="2"/>
      <c r="B117" s="20"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/>
      <c r="L117" s="20"/>
    </row>
    <row r="118" spans="1:12" ht="18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spans="1:12" ht="18.75" customHeight="1">
      <c r="A119" s="8"/>
      <c r="B119" s="43">
        <v>0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/>
      <c r="L119" s="43"/>
    </row>
    <row r="120" spans="1:13" ht="18.75" customHeight="1">
      <c r="A120" s="25" t="s">
        <v>68</v>
      </c>
      <c r="B120" s="18">
        <v>0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/>
      <c r="L120" s="39">
        <f>SUM(L121:L141)</f>
        <v>16978191.990000002</v>
      </c>
      <c r="M120" s="51"/>
    </row>
    <row r="121" spans="1:12" ht="18.75" customHeight="1">
      <c r="A121" s="26" t="s">
        <v>69</v>
      </c>
      <c r="B121" s="27">
        <v>212423.91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212423.91</v>
      </c>
    </row>
    <row r="122" spans="1:12" ht="18.75" customHeight="1">
      <c r="A122" s="26" t="s">
        <v>70</v>
      </c>
      <c r="B122" s="27">
        <v>1448195.97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1448195.97</v>
      </c>
    </row>
    <row r="123" spans="1:12" ht="18.75" customHeight="1">
      <c r="A123" s="26" t="s">
        <v>71</v>
      </c>
      <c r="B123" s="38">
        <v>0</v>
      </c>
      <c r="C123" s="27">
        <v>2553665.84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2553665.84</v>
      </c>
    </row>
    <row r="124" spans="1:12" ht="18.75" customHeight="1">
      <c r="A124" s="26" t="s">
        <v>72</v>
      </c>
      <c r="B124" s="38">
        <v>0</v>
      </c>
      <c r="C124" s="38">
        <v>0</v>
      </c>
      <c r="D124" s="27">
        <v>2614527.53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aca="true" t="shared" si="23" ref="L124:L141">SUM(B124:K124)</f>
        <v>2614527.53</v>
      </c>
    </row>
    <row r="125" spans="1:12" ht="18.75" customHeight="1">
      <c r="A125" s="26" t="s">
        <v>117</v>
      </c>
      <c r="B125" s="38">
        <v>0</v>
      </c>
      <c r="C125" s="38">
        <v>0</v>
      </c>
      <c r="D125" s="27">
        <v>194991.87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194991.87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1531624.76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1531624.76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27">
        <v>15470.96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15470.96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444460.73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444460.73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0</v>
      </c>
    </row>
    <row r="130" spans="1:12" ht="18.75" customHeight="1">
      <c r="A130" s="26" t="s">
        <v>122</v>
      </c>
      <c r="B130" s="38">
        <v>0</v>
      </c>
      <c r="C130" s="38">
        <v>0</v>
      </c>
      <c r="D130" s="38">
        <v>0</v>
      </c>
      <c r="E130" s="38">
        <v>0</v>
      </c>
      <c r="F130" s="27">
        <v>110285.59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110285.59</v>
      </c>
    </row>
    <row r="131" spans="1:12" ht="18.75" customHeight="1">
      <c r="A131" s="26" t="s">
        <v>123</v>
      </c>
      <c r="B131" s="64">
        <v>0</v>
      </c>
      <c r="C131" s="64">
        <v>0</v>
      </c>
      <c r="D131" s="64">
        <v>0</v>
      </c>
      <c r="E131" s="64">
        <v>0</v>
      </c>
      <c r="F131" s="65">
        <v>895227.47</v>
      </c>
      <c r="G131" s="64">
        <v>0</v>
      </c>
      <c r="H131" s="64">
        <v>0</v>
      </c>
      <c r="I131" s="64">
        <v>0</v>
      </c>
      <c r="J131" s="64">
        <v>0</v>
      </c>
      <c r="K131" s="64"/>
      <c r="L131" s="39">
        <f t="shared" si="23"/>
        <v>895227.47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959628.14</v>
      </c>
      <c r="H132" s="38">
        <v>0</v>
      </c>
      <c r="I132" s="38">
        <v>0</v>
      </c>
      <c r="J132" s="38">
        <v>0</v>
      </c>
      <c r="K132" s="38"/>
      <c r="L132" s="39">
        <f t="shared" si="23"/>
        <v>959628.14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73415.92</v>
      </c>
      <c r="H133" s="38">
        <v>0</v>
      </c>
      <c r="I133" s="38">
        <v>0</v>
      </c>
      <c r="J133" s="38">
        <v>0</v>
      </c>
      <c r="K133" s="38"/>
      <c r="L133" s="39">
        <f t="shared" si="23"/>
        <v>73415.92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442922.15</v>
      </c>
      <c r="H134" s="38">
        <v>0</v>
      </c>
      <c r="I134" s="38">
        <v>0</v>
      </c>
      <c r="J134" s="38">
        <v>0</v>
      </c>
      <c r="K134" s="38"/>
      <c r="L134" s="39">
        <f t="shared" si="23"/>
        <v>442922.15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456889.03</v>
      </c>
      <c r="H135" s="38">
        <v>0</v>
      </c>
      <c r="I135" s="38">
        <v>0</v>
      </c>
      <c r="J135" s="38">
        <v>0</v>
      </c>
      <c r="K135" s="38"/>
      <c r="L135" s="39">
        <f t="shared" si="23"/>
        <v>456889.03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1231761.85</v>
      </c>
      <c r="H136" s="38">
        <v>0</v>
      </c>
      <c r="I136" s="38">
        <v>0</v>
      </c>
      <c r="J136" s="38">
        <v>0</v>
      </c>
      <c r="K136" s="38"/>
      <c r="L136" s="39">
        <f t="shared" si="23"/>
        <v>1231761.85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553361.16</v>
      </c>
      <c r="I137" s="38">
        <v>0</v>
      </c>
      <c r="J137" s="38">
        <v>0</v>
      </c>
      <c r="K137" s="38"/>
      <c r="L137" s="39">
        <f t="shared" si="23"/>
        <v>553361.16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27">
        <v>1044341.94</v>
      </c>
      <c r="I138" s="38">
        <v>0</v>
      </c>
      <c r="J138" s="38">
        <v>0</v>
      </c>
      <c r="K138" s="38"/>
      <c r="L138" s="39">
        <f t="shared" si="23"/>
        <v>1044341.94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27">
        <v>451724.14</v>
      </c>
      <c r="J139" s="38">
        <v>0</v>
      </c>
      <c r="K139" s="38"/>
      <c r="L139" s="39">
        <f t="shared" si="23"/>
        <v>451724.14</v>
      </c>
    </row>
    <row r="140" spans="1:12" ht="18.75" customHeight="1">
      <c r="A140" s="26" t="s">
        <v>132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27">
        <v>978066.5</v>
      </c>
      <c r="K140" s="38"/>
      <c r="L140" s="39">
        <f t="shared" si="23"/>
        <v>978066.5</v>
      </c>
    </row>
    <row r="141" spans="1:12" ht="18.75" customHeight="1">
      <c r="A141" s="71" t="s">
        <v>140</v>
      </c>
      <c r="B141" s="40">
        <v>0</v>
      </c>
      <c r="C141" s="40">
        <v>0</v>
      </c>
      <c r="D141" s="40">
        <v>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1">
        <v>765206.53</v>
      </c>
      <c r="L141" s="42">
        <f t="shared" si="23"/>
        <v>765206.53</v>
      </c>
    </row>
    <row r="142" spans="1:12" ht="18.75" customHeight="1">
      <c r="A142" s="69"/>
      <c r="B142" s="47">
        <v>0</v>
      </c>
      <c r="C142" s="47">
        <v>0</v>
      </c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f>J112-J141</f>
        <v>978066.5000000001</v>
      </c>
      <c r="K142" s="47"/>
      <c r="L142" s="48"/>
    </row>
    <row r="143" ht="18" customHeight="1">
      <c r="A143" s="69"/>
    </row>
    <row r="144" ht="18" customHeight="1">
      <c r="A144" s="69"/>
    </row>
    <row r="145" ht="18" customHeight="1">
      <c r="A145" s="69"/>
    </row>
    <row r="146" ht="18" customHeight="1"/>
    <row r="147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2018-09-12T19:44:58Z</dcterms:modified>
  <cp:category/>
  <cp:version/>
  <cp:contentType/>
  <cp:contentStatus/>
</cp:coreProperties>
</file>