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<sst xmlns="http://schemas.openxmlformats.org/spreadsheetml/2006/main" count="145" uniqueCount="145">
  <si>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</si>
  <si>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</si>
  <si>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</si>
  <si>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</si>
  <si>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</si>
  <si>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</si>
  <si>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</si>
  <si>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</si>
  <si>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</si>
  <si>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</si>
  <si>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</si>
  <si>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</si>
  <si>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</si>
  <si>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</si>
  <si>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</si>
  <si>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</si>
  <si>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</si>
  <si>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</si>
  <si>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</si>
  <si>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</si>
  <si>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</si>
  <si>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</si>
  <si>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</si>
  <si>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</si>
  <si>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</si>
  <si>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</si>
  <si>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</si>
  <si>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</si>
  <si>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</si>
  <si>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</si>
  <si>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</si>
  <si>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</si>
  <si>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</si>
  <si>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</si>
  <si>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</si>
  <si>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</si>
  <si>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</si>
  <si>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</si>
  <si>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</si>
  <si>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</si>
  <si>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</si>
  <si>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</si>
  <si>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</si>
  <si>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</si>
  <si>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</si>
  <si>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</si>
  <si>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</si>
  <si>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</si>
  <si>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</si>
  <si>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</si>
  <si>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</si>
  <si>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</si>
  <si>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</si>
  <si>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</si>
  <si>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</si>
  <si>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</si>
  <si>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</si>
  <si>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</si>
  <si>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</si>
  <si>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</si>
  <si>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</si>
  <si>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</si>
  <si>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</si>
  <si>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</si>
  <si>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</si>
  <si>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</si>
  <si>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</si>
  <si>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</si>
  <si>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</si>
  <si>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</si>
  <si>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</si>
  <si>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</si>
  <si>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</si>
  <si>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</si>
  <si>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</si>
  <si>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</si>
  <si>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</si>
  <si>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</si>
  <si>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</si>
  <si>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</si>
  <si>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</si>
  <si>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</si>
  <si>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</si>
  <si>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</si>
  <si>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</si>
  <si>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</si>
  <si>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</si>
  <si>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</si>
  <si>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</si>
  <si>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</si>
  <si>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</si>
  <si>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</si>
  <si>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</si>
  <si>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</si>
  <si>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</si>
  <si>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</si>
  <si>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</si>
  <si>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</si>
  <si>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</si>
  <si>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</si>
  <si>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</si>
  <si>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</si>
  <si>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</si>
  <si>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</si>
  <si>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</si>
  <si>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</si>
  <si>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</si>
  <si>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</si>
  <si>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</si>
  <si>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</si>
  <si>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</si>
  <si>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</si>
  <si>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</si>
  <si>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</si>
  <si>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</si>
  <si>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</si>
  <si>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</si>
  <si>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</si>
  <si>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</si>
  <si>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</si>
  <si>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</si>
  <si>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</si>
  <si>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</si>
  <si>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</si>
  <si>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</si>
  <si>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</si>
  <si>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</si>
  <si>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</si>
  <si>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</si>
  <si>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</si>
  <si>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</si>
  <si>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</si>
  <si>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</si>
  <si>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</si>
  <si>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</si>
  <si>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</si>
  <si>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</si>
  <si>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</si>
  <si>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</si>
  <si>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</si>
  <si>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</si>
  <si>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</si>
  <si>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</si>
  <si>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</si>
  <si>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03/09/18 - VENCIMENTO 11/09/18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</si>
</sst>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139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576674</v>
      </c>
      <c r="C7" s="9">
        <f t="shared" si="0"/>
        <v>768158</v>
      </c>
      <c r="D7" s="9">
        <f t="shared" si="0"/>
        <v>764878</v>
      </c>
      <c r="E7" s="9">
        <f t="shared" si="0"/>
        <v>518013</v>
      </c>
      <c r="F7" s="9">
        <f t="shared" si="0"/>
        <v>441608</v>
      </c>
      <c r="G7" s="9">
        <f t="shared" si="0"/>
        <v>1183579</v>
      </c>
      <c r="H7" s="9">
        <f t="shared" si="0"/>
        <v>519174</v>
      </c>
      <c r="I7" s="9">
        <f t="shared" si="0"/>
        <v>123660</v>
      </c>
      <c r="J7" s="9">
        <f t="shared" si="0"/>
        <v>313646</v>
      </c>
      <c r="K7" s="9">
        <f t="shared" si="0"/>
        <v>253559</v>
      </c>
      <c r="L7" s="9">
        <f t="shared" si="0"/>
        <v>5462949</v>
      </c>
      <c r="M7" s="49"/>
    </row>
    <row r="8" spans="1:12" ht="17.25" customHeight="1">
      <c r="A8" s="10" t="s">
        <v>95</v>
      </c>
      <c r="B8" s="11">
        <f>B9+B12+B16</f>
        <v>280968</v>
      </c>
      <c r="C8" s="11">
        <f aca="true" t="shared" si="1" ref="C8:K8">C9+C12+C16</f>
        <v>382486</v>
      </c>
      <c r="D8" s="11">
        <f t="shared" si="1"/>
        <v>353170</v>
      </c>
      <c r="E8" s="11">
        <f t="shared" si="1"/>
        <v>260658</v>
      </c>
      <c r="F8" s="11">
        <f t="shared" si="1"/>
        <v>204552</v>
      </c>
      <c r="G8" s="11">
        <f t="shared" si="1"/>
        <v>571336</v>
      </c>
      <c r="H8" s="11">
        <f t="shared" si="1"/>
        <v>278369</v>
      </c>
      <c r="I8" s="11">
        <f t="shared" si="1"/>
        <v>55605</v>
      </c>
      <c r="J8" s="11">
        <f t="shared" si="1"/>
        <v>145275</v>
      </c>
      <c r="K8" s="11">
        <f t="shared" si="1"/>
        <v>128412</v>
      </c>
      <c r="L8" s="11">
        <f aca="true" t="shared" si="2" ref="L8:L27">SUM(B8:K8)</f>
        <v>2660831</v>
      </c>
    </row>
    <row r="9" spans="1:12" ht="17.25" customHeight="1">
      <c r="A9" s="15" t="s">
        <v>16</v>
      </c>
      <c r="B9" s="13">
        <f>+B10+B11</f>
        <v>36146</v>
      </c>
      <c r="C9" s="13">
        <f aca="true" t="shared" si="3" ref="C9:K9">+C10+C11</f>
        <v>52428</v>
      </c>
      <c r="D9" s="13">
        <f t="shared" si="3"/>
        <v>44147</v>
      </c>
      <c r="E9" s="13">
        <f t="shared" si="3"/>
        <v>34089</v>
      </c>
      <c r="F9" s="13">
        <f t="shared" si="3"/>
        <v>21805</v>
      </c>
      <c r="G9" s="13">
        <f t="shared" si="3"/>
        <v>51306</v>
      </c>
      <c r="H9" s="13">
        <f t="shared" si="3"/>
        <v>43582</v>
      </c>
      <c r="I9" s="13">
        <f t="shared" si="3"/>
        <v>8384</v>
      </c>
      <c r="J9" s="13">
        <f t="shared" si="3"/>
        <v>17081</v>
      </c>
      <c r="K9" s="13">
        <f t="shared" si="3"/>
        <v>15521</v>
      </c>
      <c r="L9" s="11">
        <f t="shared" si="2"/>
        <v>324489</v>
      </c>
    </row>
    <row r="10" spans="1:12" ht="17.25" customHeight="1">
      <c r="A10" s="29" t="s">
        <v>17</v>
      </c>
      <c r="B10" s="13">
        <v>36146</v>
      </c>
      <c r="C10" s="13">
        <v>52428</v>
      </c>
      <c r="D10" s="13">
        <v>44147</v>
      </c>
      <c r="E10" s="13">
        <v>34089</v>
      </c>
      <c r="F10" s="13">
        <v>21805</v>
      </c>
      <c r="G10" s="13">
        <v>51306</v>
      </c>
      <c r="H10" s="13">
        <v>43582</v>
      </c>
      <c r="I10" s="13">
        <v>8384</v>
      </c>
      <c r="J10" s="13">
        <v>17081</v>
      </c>
      <c r="K10" s="13">
        <v>15521</v>
      </c>
      <c r="L10" s="11">
        <f t="shared" si="2"/>
        <v>324489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232910</v>
      </c>
      <c r="C12" s="17">
        <f t="shared" si="4"/>
        <v>313127</v>
      </c>
      <c r="D12" s="17">
        <f t="shared" si="4"/>
        <v>294027</v>
      </c>
      <c r="E12" s="17">
        <f t="shared" si="4"/>
        <v>215620</v>
      </c>
      <c r="F12" s="17">
        <f t="shared" si="4"/>
        <v>171615</v>
      </c>
      <c r="G12" s="17">
        <f t="shared" si="4"/>
        <v>490348</v>
      </c>
      <c r="H12" s="17">
        <f t="shared" si="4"/>
        <v>223083</v>
      </c>
      <c r="I12" s="17">
        <f t="shared" si="4"/>
        <v>44522</v>
      </c>
      <c r="J12" s="17">
        <f t="shared" si="4"/>
        <v>121689</v>
      </c>
      <c r="K12" s="17">
        <f t="shared" si="4"/>
        <v>106989</v>
      </c>
      <c r="L12" s="11">
        <f t="shared" si="2"/>
        <v>2213930</v>
      </c>
    </row>
    <row r="13" spans="1:14" s="67" customFormat="1" ht="17.25" customHeight="1">
      <c r="A13" s="74" t="s">
        <v>19</v>
      </c>
      <c r="B13" s="75">
        <v>105401</v>
      </c>
      <c r="C13" s="75">
        <v>150401</v>
      </c>
      <c r="D13" s="75">
        <v>146887</v>
      </c>
      <c r="E13" s="75">
        <v>103210</v>
      </c>
      <c r="F13" s="75">
        <v>82644</v>
      </c>
      <c r="G13" s="75">
        <v>221555</v>
      </c>
      <c r="H13" s="75">
        <v>98536</v>
      </c>
      <c r="I13" s="75">
        <v>23067</v>
      </c>
      <c r="J13" s="75">
        <v>60299</v>
      </c>
      <c r="K13" s="75">
        <v>48651</v>
      </c>
      <c r="L13" s="76">
        <f t="shared" si="2"/>
        <v>1040651</v>
      </c>
      <c r="M13" s="77"/>
      <c r="N13" s="78"/>
    </row>
    <row r="14" spans="1:13" s="67" customFormat="1" ht="17.25" customHeight="1">
      <c r="A14" s="74" t="s">
        <v>20</v>
      </c>
      <c r="B14" s="75">
        <v>113757</v>
      </c>
      <c r="C14" s="75">
        <v>142079</v>
      </c>
      <c r="D14" s="75">
        <v>131720</v>
      </c>
      <c r="E14" s="75">
        <v>98901</v>
      </c>
      <c r="F14" s="75">
        <v>80209</v>
      </c>
      <c r="G14" s="75">
        <v>246509</v>
      </c>
      <c r="H14" s="75">
        <v>106385</v>
      </c>
      <c r="I14" s="75">
        <v>17872</v>
      </c>
      <c r="J14" s="75">
        <v>55998</v>
      </c>
      <c r="K14" s="75">
        <v>52926</v>
      </c>
      <c r="L14" s="76">
        <f t="shared" si="2"/>
        <v>1046356</v>
      </c>
      <c r="M14" s="77"/>
    </row>
    <row r="15" spans="1:12" ht="17.25" customHeight="1">
      <c r="A15" s="14" t="s">
        <v>21</v>
      </c>
      <c r="B15" s="13">
        <v>13752</v>
      </c>
      <c r="C15" s="13">
        <v>20647</v>
      </c>
      <c r="D15" s="13">
        <v>15420</v>
      </c>
      <c r="E15" s="13">
        <v>13509</v>
      </c>
      <c r="F15" s="13">
        <v>8762</v>
      </c>
      <c r="G15" s="13">
        <v>22284</v>
      </c>
      <c r="H15" s="13">
        <v>18162</v>
      </c>
      <c r="I15" s="13">
        <v>3583</v>
      </c>
      <c r="J15" s="13">
        <v>5392</v>
      </c>
      <c r="K15" s="13">
        <v>5412</v>
      </c>
      <c r="L15" s="11">
        <f t="shared" si="2"/>
        <v>126923</v>
      </c>
    </row>
    <row r="16" spans="1:12" ht="17.25" customHeight="1">
      <c r="A16" s="15" t="s">
        <v>91</v>
      </c>
      <c r="B16" s="13">
        <f>B17+B18+B19</f>
        <v>11912</v>
      </c>
      <c r="C16" s="13">
        <f aca="true" t="shared" si="5" ref="C16:K16">C17+C18+C19</f>
        <v>16931</v>
      </c>
      <c r="D16" s="13">
        <f t="shared" si="5"/>
        <v>14996</v>
      </c>
      <c r="E16" s="13">
        <f t="shared" si="5"/>
        <v>10949</v>
      </c>
      <c r="F16" s="13">
        <f t="shared" si="5"/>
        <v>11132</v>
      </c>
      <c r="G16" s="13">
        <f t="shared" si="5"/>
        <v>29682</v>
      </c>
      <c r="H16" s="13">
        <f t="shared" si="5"/>
        <v>11704</v>
      </c>
      <c r="I16" s="13">
        <f t="shared" si="5"/>
        <v>2699</v>
      </c>
      <c r="J16" s="13">
        <f t="shared" si="5"/>
        <v>6505</v>
      </c>
      <c r="K16" s="13">
        <f t="shared" si="5"/>
        <v>5902</v>
      </c>
      <c r="L16" s="11">
        <f t="shared" si="2"/>
        <v>122412</v>
      </c>
    </row>
    <row r="17" spans="1:12" ht="17.25" customHeight="1">
      <c r="A17" s="14" t="s">
        <v>92</v>
      </c>
      <c r="B17" s="13">
        <v>11872</v>
      </c>
      <c r="C17" s="13">
        <v>16906</v>
      </c>
      <c r="D17" s="13">
        <v>14975</v>
      </c>
      <c r="E17" s="13">
        <v>10919</v>
      </c>
      <c r="F17" s="13">
        <v>11115</v>
      </c>
      <c r="G17" s="13">
        <v>29631</v>
      </c>
      <c r="H17" s="13">
        <v>11674</v>
      </c>
      <c r="I17" s="13">
        <v>2696</v>
      </c>
      <c r="J17" s="13">
        <v>6493</v>
      </c>
      <c r="K17" s="13">
        <v>5894</v>
      </c>
      <c r="L17" s="11">
        <f t="shared" si="2"/>
        <v>122175</v>
      </c>
    </row>
    <row r="18" spans="1:12" ht="17.25" customHeight="1">
      <c r="A18" s="14" t="s">
        <v>93</v>
      </c>
      <c r="B18" s="13">
        <v>21</v>
      </c>
      <c r="C18" s="13">
        <v>15</v>
      </c>
      <c r="D18" s="13">
        <v>14</v>
      </c>
      <c r="E18" s="13">
        <v>20</v>
      </c>
      <c r="F18" s="13">
        <v>9</v>
      </c>
      <c r="G18" s="13">
        <v>23</v>
      </c>
      <c r="H18" s="13">
        <v>18</v>
      </c>
      <c r="I18" s="13">
        <v>2</v>
      </c>
      <c r="J18" s="13">
        <v>6</v>
      </c>
      <c r="K18" s="13">
        <v>6</v>
      </c>
      <c r="L18" s="11">
        <f t="shared" si="2"/>
        <v>134</v>
      </c>
    </row>
    <row r="19" spans="1:12" ht="17.25" customHeight="1">
      <c r="A19" s="14" t="s">
        <v>94</v>
      </c>
      <c r="B19" s="13">
        <v>19</v>
      </c>
      <c r="C19" s="13">
        <v>10</v>
      </c>
      <c r="D19" s="13">
        <v>7</v>
      </c>
      <c r="E19" s="13">
        <v>10</v>
      </c>
      <c r="F19" s="13">
        <v>8</v>
      </c>
      <c r="G19" s="13">
        <v>28</v>
      </c>
      <c r="H19" s="13">
        <v>12</v>
      </c>
      <c r="I19" s="13">
        <v>1</v>
      </c>
      <c r="J19" s="13">
        <v>6</v>
      </c>
      <c r="K19" s="13">
        <v>2</v>
      </c>
      <c r="L19" s="11">
        <f t="shared" si="2"/>
        <v>103</v>
      </c>
    </row>
    <row r="20" spans="1:12" ht="17.25" customHeight="1">
      <c r="A20" s="16" t="s">
        <v>22</v>
      </c>
      <c r="B20" s="11">
        <f>+B21+B22+B23</f>
        <v>162891</v>
      </c>
      <c r="C20" s="11">
        <f aca="true" t="shared" si="6" ref="C20:K20">+C21+C22+C23</f>
        <v>191476</v>
      </c>
      <c r="D20" s="11">
        <f t="shared" si="6"/>
        <v>208742</v>
      </c>
      <c r="E20" s="11">
        <f t="shared" si="6"/>
        <v>133098</v>
      </c>
      <c r="F20" s="11">
        <f t="shared" si="6"/>
        <v>138112</v>
      </c>
      <c r="G20" s="11">
        <f t="shared" si="6"/>
        <v>398737</v>
      </c>
      <c r="H20" s="11">
        <f t="shared" si="6"/>
        <v>133652</v>
      </c>
      <c r="I20" s="11">
        <f t="shared" si="6"/>
        <v>34123</v>
      </c>
      <c r="J20" s="11">
        <f t="shared" si="6"/>
        <v>80633</v>
      </c>
      <c r="K20" s="11">
        <f t="shared" si="6"/>
        <v>67551</v>
      </c>
      <c r="L20" s="11">
        <f t="shared" si="2"/>
        <v>1549015</v>
      </c>
    </row>
    <row r="21" spans="1:13" s="67" customFormat="1" ht="17.25" customHeight="1">
      <c r="A21" s="60" t="s">
        <v>23</v>
      </c>
      <c r="B21" s="75">
        <v>82360</v>
      </c>
      <c r="C21" s="75">
        <v>106414</v>
      </c>
      <c r="D21" s="75">
        <v>119083</v>
      </c>
      <c r="E21" s="75">
        <v>73040</v>
      </c>
      <c r="F21" s="75">
        <v>75858</v>
      </c>
      <c r="G21" s="75">
        <v>200377</v>
      </c>
      <c r="H21" s="75">
        <v>71188</v>
      </c>
      <c r="I21" s="75">
        <v>20301</v>
      </c>
      <c r="J21" s="75">
        <v>44566</v>
      </c>
      <c r="K21" s="75">
        <v>34845</v>
      </c>
      <c r="L21" s="76">
        <f t="shared" si="2"/>
        <v>828032</v>
      </c>
      <c r="M21" s="77"/>
    </row>
    <row r="22" spans="1:13" s="67" customFormat="1" ht="17.25" customHeight="1">
      <c r="A22" s="60" t="s">
        <v>24</v>
      </c>
      <c r="B22" s="75">
        <v>74808</v>
      </c>
      <c r="C22" s="75">
        <v>77961</v>
      </c>
      <c r="D22" s="75">
        <v>83272</v>
      </c>
      <c r="E22" s="75">
        <v>55596</v>
      </c>
      <c r="F22" s="75">
        <v>58367</v>
      </c>
      <c r="G22" s="75">
        <v>187922</v>
      </c>
      <c r="H22" s="75">
        <v>56776</v>
      </c>
      <c r="I22" s="75">
        <v>12493</v>
      </c>
      <c r="J22" s="75">
        <v>33728</v>
      </c>
      <c r="K22" s="75">
        <v>30684</v>
      </c>
      <c r="L22" s="76">
        <f t="shared" si="2"/>
        <v>671607</v>
      </c>
      <c r="M22" s="77"/>
    </row>
    <row r="23" spans="1:12" ht="17.25" customHeight="1">
      <c r="A23" s="12" t="s">
        <v>25</v>
      </c>
      <c r="B23" s="13">
        <v>5723</v>
      </c>
      <c r="C23" s="13">
        <v>7101</v>
      </c>
      <c r="D23" s="13">
        <v>6387</v>
      </c>
      <c r="E23" s="13">
        <v>4462</v>
      </c>
      <c r="F23" s="13">
        <v>3887</v>
      </c>
      <c r="G23" s="13">
        <v>10438</v>
      </c>
      <c r="H23" s="13">
        <v>5688</v>
      </c>
      <c r="I23" s="13">
        <v>1329</v>
      </c>
      <c r="J23" s="13">
        <v>2339</v>
      </c>
      <c r="K23" s="13">
        <v>2022</v>
      </c>
      <c r="L23" s="11">
        <f t="shared" si="2"/>
        <v>49376</v>
      </c>
    </row>
    <row r="24" spans="1:13" ht="17.25" customHeight="1">
      <c r="A24" s="16" t="s">
        <v>26</v>
      </c>
      <c r="B24" s="13">
        <f>+B25+B26</f>
        <v>132815</v>
      </c>
      <c r="C24" s="13">
        <f aca="true" t="shared" si="7" ref="C24:K24">+C25+C26</f>
        <v>194196</v>
      </c>
      <c r="D24" s="13">
        <f t="shared" si="7"/>
        <v>202966</v>
      </c>
      <c r="E24" s="13">
        <f t="shared" si="7"/>
        <v>124257</v>
      </c>
      <c r="F24" s="13">
        <f t="shared" si="7"/>
        <v>98944</v>
      </c>
      <c r="G24" s="13">
        <f t="shared" si="7"/>
        <v>213506</v>
      </c>
      <c r="H24" s="13">
        <f t="shared" si="7"/>
        <v>101696</v>
      </c>
      <c r="I24" s="13">
        <f t="shared" si="7"/>
        <v>33932</v>
      </c>
      <c r="J24" s="13">
        <f t="shared" si="7"/>
        <v>87738</v>
      </c>
      <c r="K24" s="13">
        <f t="shared" si="7"/>
        <v>57596</v>
      </c>
      <c r="L24" s="11">
        <f t="shared" si="2"/>
        <v>1247646</v>
      </c>
      <c r="M24" s="50"/>
    </row>
    <row r="25" spans="1:13" ht="17.25" customHeight="1">
      <c r="A25" s="12" t="s">
        <v>112</v>
      </c>
      <c r="B25" s="13">
        <v>70125</v>
      </c>
      <c r="C25" s="13">
        <v>110273</v>
      </c>
      <c r="D25" s="13">
        <v>120499</v>
      </c>
      <c r="E25" s="13">
        <v>74224</v>
      </c>
      <c r="F25" s="13">
        <v>55503</v>
      </c>
      <c r="G25" s="13">
        <v>120275</v>
      </c>
      <c r="H25" s="13">
        <v>58084</v>
      </c>
      <c r="I25" s="13">
        <v>22357</v>
      </c>
      <c r="J25" s="13">
        <v>49342</v>
      </c>
      <c r="K25" s="13">
        <v>31793</v>
      </c>
      <c r="L25" s="11">
        <f t="shared" si="2"/>
        <v>712475</v>
      </c>
      <c r="M25" s="49"/>
    </row>
    <row r="26" spans="1:13" ht="17.25" customHeight="1">
      <c r="A26" s="12" t="s">
        <v>113</v>
      </c>
      <c r="B26" s="13">
        <v>62690</v>
      </c>
      <c r="C26" s="13">
        <v>83923</v>
      </c>
      <c r="D26" s="13">
        <v>82467</v>
      </c>
      <c r="E26" s="13">
        <v>50033</v>
      </c>
      <c r="F26" s="13">
        <v>43441</v>
      </c>
      <c r="G26" s="13">
        <v>93231</v>
      </c>
      <c r="H26" s="13">
        <v>43612</v>
      </c>
      <c r="I26" s="13">
        <v>11575</v>
      </c>
      <c r="J26" s="13">
        <v>38396</v>
      </c>
      <c r="K26" s="13">
        <v>25803</v>
      </c>
      <c r="L26" s="11">
        <f t="shared" si="2"/>
        <v>535171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5457</v>
      </c>
      <c r="I27" s="11">
        <v>0</v>
      </c>
      <c r="J27" s="11">
        <v>0</v>
      </c>
      <c r="K27" s="11">
        <v>0</v>
      </c>
      <c r="L27" s="11">
        <f t="shared" si="2"/>
        <v>5457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17366.03</v>
      </c>
      <c r="I35" s="19">
        <v>0</v>
      </c>
      <c r="J35" s="19">
        <v>0</v>
      </c>
      <c r="K35" s="19">
        <v>0</v>
      </c>
      <c r="L35" s="23">
        <f>SUM(B35:K35)</f>
        <v>17366.03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1884164.6699999997</v>
      </c>
      <c r="C47" s="22">
        <f aca="true" t="shared" si="11" ref="C47:H47">+C48+C60</f>
        <v>2805651.41</v>
      </c>
      <c r="D47" s="22">
        <f t="shared" si="11"/>
        <v>3079392.4200000004</v>
      </c>
      <c r="E47" s="22">
        <f t="shared" si="11"/>
        <v>1819645.62</v>
      </c>
      <c r="F47" s="22">
        <f t="shared" si="11"/>
        <v>1585135.7799999998</v>
      </c>
      <c r="G47" s="22">
        <f t="shared" si="11"/>
        <v>3456793.7800000003</v>
      </c>
      <c r="H47" s="22">
        <f t="shared" si="11"/>
        <v>1759741.81</v>
      </c>
      <c r="I47" s="22">
        <f>+I48+I60</f>
        <v>645049.9</v>
      </c>
      <c r="J47" s="22">
        <f>+J48+J60</f>
        <v>1066667.09</v>
      </c>
      <c r="K47" s="22">
        <f>+K48+K60</f>
        <v>822007.7</v>
      </c>
      <c r="L47" s="22">
        <f aca="true" t="shared" si="12" ref="L47:L60">SUM(B47:K47)</f>
        <v>18924250.18</v>
      </c>
    </row>
    <row r="48" spans="1:12" ht="17.25" customHeight="1">
      <c r="A48" s="16" t="s">
        <v>138</v>
      </c>
      <c r="B48" s="23">
        <f>SUM(B49:B59)</f>
        <v>1867215.2699999998</v>
      </c>
      <c r="C48" s="23">
        <f aca="true" t="shared" si="13" ref="C48:K48">SUM(C49:C59)</f>
        <v>2781160.6500000004</v>
      </c>
      <c r="D48" s="23">
        <f t="shared" si="13"/>
        <v>3055471.22</v>
      </c>
      <c r="E48" s="23">
        <f t="shared" si="13"/>
        <v>1796205.1</v>
      </c>
      <c r="F48" s="23">
        <f t="shared" si="13"/>
        <v>1570741.64</v>
      </c>
      <c r="G48" s="23">
        <f t="shared" si="13"/>
        <v>3430423.45</v>
      </c>
      <c r="H48" s="23">
        <f t="shared" si="13"/>
        <v>1742497.07</v>
      </c>
      <c r="I48" s="23">
        <f t="shared" si="13"/>
        <v>645049.9</v>
      </c>
      <c r="J48" s="23">
        <f t="shared" si="13"/>
        <v>1052688.09</v>
      </c>
      <c r="K48" s="23">
        <f t="shared" si="13"/>
        <v>822007.7</v>
      </c>
      <c r="L48" s="23">
        <f t="shared" si="12"/>
        <v>18763460.09</v>
      </c>
    </row>
    <row r="49" spans="1:12" ht="17.25" customHeight="1">
      <c r="A49" s="34" t="s">
        <v>43</v>
      </c>
      <c r="B49" s="23">
        <f aca="true" t="shared" si="14" ref="B49:H49">ROUND(B30*B7,2)</f>
        <v>1817849.45</v>
      </c>
      <c r="C49" s="23">
        <f t="shared" si="14"/>
        <v>2709523.71</v>
      </c>
      <c r="D49" s="23">
        <f t="shared" si="14"/>
        <v>2971780.49</v>
      </c>
      <c r="E49" s="23">
        <f t="shared" si="14"/>
        <v>1749537.11</v>
      </c>
      <c r="F49" s="23">
        <f t="shared" si="14"/>
        <v>1507870.52</v>
      </c>
      <c r="G49" s="23">
        <f t="shared" si="14"/>
        <v>3338166.21</v>
      </c>
      <c r="H49" s="23">
        <f t="shared" si="14"/>
        <v>1678956.8</v>
      </c>
      <c r="I49" s="23">
        <f>ROUND(I30*I7,2)</f>
        <v>643984.18</v>
      </c>
      <c r="J49" s="23">
        <f>ROUND(J30*J7,2)</f>
        <v>1023113.25</v>
      </c>
      <c r="K49" s="23">
        <f>ROUND(K30*K7,2)</f>
        <v>816181.07</v>
      </c>
      <c r="L49" s="23">
        <f t="shared" si="12"/>
        <v>18256962.79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17366.03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17366.03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136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3922.03</v>
      </c>
      <c r="L57" s="23">
        <f t="shared" si="12"/>
        <v>3922.03</v>
      </c>
    </row>
    <row r="58" spans="1:12" ht="17.25" customHeight="1">
      <c r="A58" s="12" t="s">
        <v>137</v>
      </c>
      <c r="B58" s="36">
        <v>45274.14</v>
      </c>
      <c r="C58" s="36">
        <v>65863.22</v>
      </c>
      <c r="D58" s="36">
        <v>77304.97</v>
      </c>
      <c r="E58" s="36">
        <v>43222.59</v>
      </c>
      <c r="F58" s="36">
        <v>59494.2</v>
      </c>
      <c r="G58" s="36">
        <v>84827.16</v>
      </c>
      <c r="H58" s="36">
        <v>42459.2</v>
      </c>
      <c r="I58" s="19">
        <v>0</v>
      </c>
      <c r="J58" s="36">
        <v>27357.8</v>
      </c>
      <c r="K58" s="19">
        <v>0</v>
      </c>
      <c r="L58" s="23">
        <f t="shared" si="12"/>
        <v>445803.28</v>
      </c>
    </row>
    <row r="59" spans="1:12" ht="17.25" customHeight="1">
      <c r="A59" s="12" t="s">
        <v>141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16949.4</v>
      </c>
      <c r="C60" s="36">
        <v>24490.76</v>
      </c>
      <c r="D60" s="36">
        <v>23921.2</v>
      </c>
      <c r="E60" s="36">
        <v>23440.52</v>
      </c>
      <c r="F60" s="36">
        <v>14394.14</v>
      </c>
      <c r="G60" s="36">
        <v>26370.33</v>
      </c>
      <c r="H60" s="36">
        <v>17244.74</v>
      </c>
      <c r="I60" s="19">
        <v>0</v>
      </c>
      <c r="J60" s="36">
        <v>13979</v>
      </c>
      <c r="K60" s="19">
        <v>0</v>
      </c>
      <c r="L60" s="36">
        <f t="shared" si="12"/>
        <v>160790.09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-436195.14999999997</v>
      </c>
      <c r="C64" s="35">
        <f t="shared" si="15"/>
        <v>-239381.93</v>
      </c>
      <c r="D64" s="35">
        <f t="shared" si="15"/>
        <v>-286742.81</v>
      </c>
      <c r="E64" s="35">
        <f t="shared" si="15"/>
        <v>-483482.58</v>
      </c>
      <c r="F64" s="35">
        <f t="shared" si="15"/>
        <v>-460823.17</v>
      </c>
      <c r="G64" s="35">
        <f t="shared" si="15"/>
        <v>-537001.13</v>
      </c>
      <c r="H64" s="35">
        <f t="shared" si="15"/>
        <v>-190154.32</v>
      </c>
      <c r="I64" s="35">
        <f t="shared" si="15"/>
        <v>-170066.53</v>
      </c>
      <c r="J64" s="35">
        <f t="shared" si="15"/>
        <v>-79794</v>
      </c>
      <c r="K64" s="35">
        <f t="shared" si="15"/>
        <v>-70015.22</v>
      </c>
      <c r="L64" s="35">
        <f aca="true" t="shared" si="16" ref="L64:L113">SUM(B64:K64)</f>
        <v>-2953656.84</v>
      </c>
    </row>
    <row r="65" spans="1:12" ht="18.75" customHeight="1">
      <c r="A65" s="16" t="s">
        <v>73</v>
      </c>
      <c r="B65" s="35">
        <f aca="true" t="shared" si="17" ref="B65:K65">B66+B67+B68+B69+B70+B71</f>
        <v>-420156.73</v>
      </c>
      <c r="C65" s="35">
        <f t="shared" si="17"/>
        <v>-216079.27</v>
      </c>
      <c r="D65" s="35">
        <f t="shared" si="17"/>
        <v>-263629.48</v>
      </c>
      <c r="E65" s="35">
        <f t="shared" si="17"/>
        <v>-468047.84</v>
      </c>
      <c r="F65" s="35">
        <f t="shared" si="17"/>
        <v>-447150.54</v>
      </c>
      <c r="G65" s="35">
        <f t="shared" si="17"/>
        <v>-503679.55</v>
      </c>
      <c r="H65" s="35">
        <f t="shared" si="17"/>
        <v>-174328</v>
      </c>
      <c r="I65" s="35">
        <f t="shared" si="17"/>
        <v>-33536</v>
      </c>
      <c r="J65" s="35">
        <f t="shared" si="17"/>
        <v>-68324</v>
      </c>
      <c r="K65" s="35">
        <f t="shared" si="17"/>
        <v>-62084</v>
      </c>
      <c r="L65" s="35">
        <f t="shared" si="16"/>
        <v>-2657015.41</v>
      </c>
    </row>
    <row r="66" spans="1:12" ht="18.75" customHeight="1">
      <c r="A66" s="12" t="s">
        <v>74</v>
      </c>
      <c r="B66" s="35">
        <f>-ROUND(B9*$D$3,2)</f>
        <v>-144584</v>
      </c>
      <c r="C66" s="35">
        <f aca="true" t="shared" si="18" ref="C66:K66">-ROUND(C9*$D$3,2)</f>
        <v>-209712</v>
      </c>
      <c r="D66" s="35">
        <f t="shared" si="18"/>
        <v>-176588</v>
      </c>
      <c r="E66" s="35">
        <f t="shared" si="18"/>
        <v>-136356</v>
      </c>
      <c r="F66" s="35">
        <f t="shared" si="18"/>
        <v>-87220</v>
      </c>
      <c r="G66" s="35">
        <f t="shared" si="18"/>
        <v>-205224</v>
      </c>
      <c r="H66" s="35">
        <f t="shared" si="18"/>
        <v>-174328</v>
      </c>
      <c r="I66" s="35">
        <f t="shared" si="18"/>
        <v>-33536</v>
      </c>
      <c r="J66" s="35">
        <f t="shared" si="18"/>
        <v>-68324</v>
      </c>
      <c r="K66" s="35">
        <f t="shared" si="18"/>
        <v>-62084</v>
      </c>
      <c r="L66" s="35">
        <f t="shared" si="16"/>
        <v>-1297956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-1980</v>
      </c>
      <c r="C68" s="35">
        <v>-176</v>
      </c>
      <c r="D68" s="35">
        <v>-664</v>
      </c>
      <c r="E68" s="35">
        <v>-1636</v>
      </c>
      <c r="F68" s="35">
        <v>-1536</v>
      </c>
      <c r="G68" s="35">
        <v>-960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-6952</v>
      </c>
    </row>
    <row r="69" spans="1:12" ht="18.75" customHeight="1">
      <c r="A69" s="12" t="s">
        <v>103</v>
      </c>
      <c r="B69" s="35">
        <v>-9316</v>
      </c>
      <c r="C69" s="35">
        <v>-1616</v>
      </c>
      <c r="D69" s="35">
        <v>-3192</v>
      </c>
      <c r="E69" s="35">
        <v>-5220</v>
      </c>
      <c r="F69" s="35">
        <v>-3360</v>
      </c>
      <c r="G69" s="35">
        <v>-2380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-25084</v>
      </c>
    </row>
    <row r="70" spans="1:12" ht="18.75" customHeight="1">
      <c r="A70" s="12" t="s">
        <v>52</v>
      </c>
      <c r="B70" s="35">
        <v>-264276.73</v>
      </c>
      <c r="C70" s="35">
        <v>-4575.27</v>
      </c>
      <c r="D70" s="35">
        <v>-83185.48</v>
      </c>
      <c r="E70" s="35">
        <v>-324835.84</v>
      </c>
      <c r="F70" s="35">
        <v>-355034.54</v>
      </c>
      <c r="G70" s="35">
        <v>-295115.55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-1327023.4100000001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-16038.42</v>
      </c>
      <c r="C72" s="63">
        <f t="shared" si="19"/>
        <v>-23302.66</v>
      </c>
      <c r="D72" s="35">
        <f t="shared" si="19"/>
        <v>-23113.33</v>
      </c>
      <c r="E72" s="63">
        <f t="shared" si="19"/>
        <v>-15434.74</v>
      </c>
      <c r="F72" s="35">
        <f t="shared" si="19"/>
        <v>-13672.63</v>
      </c>
      <c r="G72" s="35">
        <f t="shared" si="19"/>
        <v>-33321.58</v>
      </c>
      <c r="H72" s="63">
        <f t="shared" si="19"/>
        <v>-15826.32</v>
      </c>
      <c r="I72" s="35">
        <f t="shared" si="19"/>
        <v>-136530.53</v>
      </c>
      <c r="J72" s="63">
        <f t="shared" si="19"/>
        <v>-11470</v>
      </c>
      <c r="K72" s="63">
        <f t="shared" si="19"/>
        <v>-7931.22</v>
      </c>
      <c r="L72" s="63">
        <f t="shared" si="16"/>
        <v>-296641.43</v>
      </c>
    </row>
    <row r="73" spans="1:12" ht="18.75" customHeight="1">
      <c r="A73" s="12" t="s">
        <v>142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-20.03</v>
      </c>
      <c r="D74" s="35">
        <v>0</v>
      </c>
      <c r="E74" s="19">
        <v>0</v>
      </c>
      <c r="F74" s="19">
        <v>0</v>
      </c>
      <c r="G74" s="35">
        <v>0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-20.03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-1103.33</v>
      </c>
      <c r="E75" s="19">
        <v>0</v>
      </c>
      <c r="F75" s="35">
        <v>0</v>
      </c>
      <c r="G75" s="19">
        <v>0</v>
      </c>
      <c r="H75" s="19">
        <v>0</v>
      </c>
      <c r="I75" s="44">
        <v>-2571.87</v>
      </c>
      <c r="J75" s="19">
        <v>0</v>
      </c>
      <c r="K75" s="44">
        <v>-393.33</v>
      </c>
      <c r="L75" s="63">
        <f t="shared" si="16"/>
        <v>-4068.5299999999997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-16038.42</v>
      </c>
      <c r="C77" s="35">
        <v>-23282.63</v>
      </c>
      <c r="D77" s="35">
        <v>-22010</v>
      </c>
      <c r="E77" s="35">
        <v>-15434.74</v>
      </c>
      <c r="F77" s="35">
        <v>-13672.63</v>
      </c>
      <c r="G77" s="35">
        <v>-32321.58</v>
      </c>
      <c r="H77" s="35">
        <v>-15826.32</v>
      </c>
      <c r="I77" s="35">
        <v>-5563.68</v>
      </c>
      <c r="J77" s="35">
        <v>-11470</v>
      </c>
      <c r="K77" s="35">
        <v>-7537.89</v>
      </c>
      <c r="L77" s="63">
        <f t="shared" si="16"/>
        <v>-163157.89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143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116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f t="shared" si="16"/>
        <v>0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1447969.5199999998</v>
      </c>
      <c r="C111" s="24">
        <f t="shared" si="20"/>
        <v>2566269.48</v>
      </c>
      <c r="D111" s="24">
        <f t="shared" si="20"/>
        <v>2792649.6100000003</v>
      </c>
      <c r="E111" s="24">
        <f t="shared" si="20"/>
        <v>1336163.04</v>
      </c>
      <c r="F111" s="24">
        <f t="shared" si="20"/>
        <v>1124312.6099999999</v>
      </c>
      <c r="G111" s="24">
        <f t="shared" si="20"/>
        <v>2919792.6500000004</v>
      </c>
      <c r="H111" s="24">
        <f t="shared" si="20"/>
        <v>1569587.49</v>
      </c>
      <c r="I111" s="24">
        <f>+I112+I113</f>
        <v>474983.37</v>
      </c>
      <c r="J111" s="24">
        <f>+J112+J113</f>
        <v>986873.0900000001</v>
      </c>
      <c r="K111" s="24">
        <f>+K112+K113</f>
        <v>751992.48</v>
      </c>
      <c r="L111" s="45">
        <f t="shared" si="16"/>
        <v>15970593.34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1431020.1199999999</v>
      </c>
      <c r="C112" s="24">
        <f t="shared" si="21"/>
        <v>2541778.72</v>
      </c>
      <c r="D112" s="24">
        <f t="shared" si="21"/>
        <v>2768728.41</v>
      </c>
      <c r="E112" s="24">
        <f t="shared" si="21"/>
        <v>1312722.52</v>
      </c>
      <c r="F112" s="24">
        <f t="shared" si="21"/>
        <v>1109918.47</v>
      </c>
      <c r="G112" s="24">
        <f t="shared" si="21"/>
        <v>2893422.3200000003</v>
      </c>
      <c r="H112" s="24">
        <f t="shared" si="21"/>
        <v>1552342.75</v>
      </c>
      <c r="I112" s="24">
        <f t="shared" si="21"/>
        <v>474983.37</v>
      </c>
      <c r="J112" s="24">
        <f t="shared" si="21"/>
        <v>972894.0900000001</v>
      </c>
      <c r="K112" s="24">
        <f t="shared" si="21"/>
        <v>751992.48</v>
      </c>
      <c r="L112" s="45">
        <f t="shared" si="16"/>
        <v>15809803.25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16949.4</v>
      </c>
      <c r="C113" s="24">
        <f t="shared" si="22"/>
        <v>24490.76</v>
      </c>
      <c r="D113" s="24">
        <f t="shared" si="22"/>
        <v>23921.2</v>
      </c>
      <c r="E113" s="24">
        <f t="shared" si="22"/>
        <v>23440.52</v>
      </c>
      <c r="F113" s="24">
        <f t="shared" si="22"/>
        <v>14394.14</v>
      </c>
      <c r="G113" s="24">
        <f t="shared" si="22"/>
        <v>26370.33</v>
      </c>
      <c r="H113" s="24">
        <f t="shared" si="22"/>
        <v>17244.74</v>
      </c>
      <c r="I113" s="19">
        <f t="shared" si="22"/>
        <v>0</v>
      </c>
      <c r="J113" s="24">
        <f t="shared" si="22"/>
        <v>13979</v>
      </c>
      <c r="K113" s="24">
        <f t="shared" si="22"/>
        <v>0</v>
      </c>
      <c r="L113" s="45">
        <f t="shared" si="16"/>
        <v>160790.09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15970593.319999998</v>
      </c>
      <c r="M119" s="51"/>
    </row>
    <row r="120" spans="1:12" ht="18.75" customHeight="1">
      <c r="A120" s="26" t="s">
        <v>69</v>
      </c>
      <c r="B120" s="27">
        <v>183715.61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183715.61</v>
      </c>
    </row>
    <row r="121" spans="1:12" ht="18.75" customHeight="1">
      <c r="A121" s="26" t="s">
        <v>70</v>
      </c>
      <c r="B121" s="27">
        <v>1264253.91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1264253.91</v>
      </c>
    </row>
    <row r="122" spans="1:12" ht="18.75" customHeight="1">
      <c r="A122" s="26" t="s">
        <v>71</v>
      </c>
      <c r="B122" s="38">
        <v>0</v>
      </c>
      <c r="C122" s="27">
        <v>2566269.48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2566269.48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2598838.61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2598838.61</v>
      </c>
    </row>
    <row r="124" spans="1:12" ht="18.75" customHeight="1">
      <c r="A124" s="26" t="s">
        <v>117</v>
      </c>
      <c r="B124" s="38">
        <v>0</v>
      </c>
      <c r="C124" s="38">
        <v>0</v>
      </c>
      <c r="D124" s="27">
        <v>193810.99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193810.99</v>
      </c>
    </row>
    <row r="125" spans="1:12" ht="18.75" customHeight="1">
      <c r="A125" s="26" t="s">
        <v>118</v>
      </c>
      <c r="B125" s="38">
        <v>0</v>
      </c>
      <c r="C125" s="38">
        <v>0</v>
      </c>
      <c r="D125" s="38">
        <v>0</v>
      </c>
      <c r="E125" s="27">
        <v>1322801.4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1322801.4</v>
      </c>
    </row>
    <row r="126" spans="1:12" ht="18.75" customHeight="1">
      <c r="A126" s="26" t="s">
        <v>119</v>
      </c>
      <c r="B126" s="38">
        <v>0</v>
      </c>
      <c r="C126" s="38">
        <v>0</v>
      </c>
      <c r="D126" s="38">
        <v>0</v>
      </c>
      <c r="E126" s="27">
        <v>13361.64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13361.64</v>
      </c>
    </row>
    <row r="127" spans="1:12" ht="18.75" customHeight="1">
      <c r="A127" s="26" t="s">
        <v>120</v>
      </c>
      <c r="B127" s="38">
        <v>0</v>
      </c>
      <c r="C127" s="38">
        <v>0</v>
      </c>
      <c r="D127" s="38">
        <v>0</v>
      </c>
      <c r="E127" s="38">
        <v>0</v>
      </c>
      <c r="F127" s="27">
        <v>311041.64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311041.64</v>
      </c>
    </row>
    <row r="128" spans="1:12" ht="18.75" customHeight="1">
      <c r="A128" s="26" t="s">
        <v>121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122</v>
      </c>
      <c r="B129" s="38">
        <v>0</v>
      </c>
      <c r="C129" s="38">
        <v>0</v>
      </c>
      <c r="D129" s="38">
        <v>0</v>
      </c>
      <c r="E129" s="38">
        <v>0</v>
      </c>
      <c r="F129" s="27">
        <v>91047.02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91047.02</v>
      </c>
    </row>
    <row r="130" spans="1:12" ht="18.75" customHeight="1">
      <c r="A130" s="26" t="s">
        <v>123</v>
      </c>
      <c r="B130" s="64">
        <v>0</v>
      </c>
      <c r="C130" s="64">
        <v>0</v>
      </c>
      <c r="D130" s="64">
        <v>0</v>
      </c>
      <c r="E130" s="64">
        <v>0</v>
      </c>
      <c r="F130" s="65">
        <v>722223.95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722223.95</v>
      </c>
    </row>
    <row r="131" spans="1:12" ht="18.75" customHeight="1">
      <c r="A131" s="26" t="s">
        <v>124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878901.56</v>
      </c>
      <c r="H131" s="38">
        <v>0</v>
      </c>
      <c r="I131" s="38">
        <v>0</v>
      </c>
      <c r="J131" s="38">
        <v>0</v>
      </c>
      <c r="K131" s="38"/>
      <c r="L131" s="39">
        <f t="shared" si="23"/>
        <v>878901.56</v>
      </c>
    </row>
    <row r="132" spans="1:12" ht="18.75" customHeight="1">
      <c r="A132" s="26" t="s">
        <v>125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68867.51</v>
      </c>
      <c r="H132" s="38">
        <v>0</v>
      </c>
      <c r="I132" s="38">
        <v>0</v>
      </c>
      <c r="J132" s="38">
        <v>0</v>
      </c>
      <c r="K132" s="38"/>
      <c r="L132" s="39">
        <f t="shared" si="23"/>
        <v>68867.51</v>
      </c>
    </row>
    <row r="133" spans="1:12" ht="18.75" customHeight="1">
      <c r="A133" s="26" t="s">
        <v>126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406504.41</v>
      </c>
      <c r="H133" s="38">
        <v>0</v>
      </c>
      <c r="I133" s="38">
        <v>0</v>
      </c>
      <c r="J133" s="38">
        <v>0</v>
      </c>
      <c r="K133" s="38"/>
      <c r="L133" s="39">
        <f t="shared" si="23"/>
        <v>406504.41</v>
      </c>
    </row>
    <row r="134" spans="1:12" ht="18.75" customHeight="1">
      <c r="A134" s="26" t="s">
        <v>127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417987.88</v>
      </c>
      <c r="H134" s="38">
        <v>0</v>
      </c>
      <c r="I134" s="38">
        <v>0</v>
      </c>
      <c r="J134" s="38">
        <v>0</v>
      </c>
      <c r="K134" s="38"/>
      <c r="L134" s="39">
        <f t="shared" si="23"/>
        <v>417987.88</v>
      </c>
    </row>
    <row r="135" spans="1:12" ht="18.75" customHeight="1">
      <c r="A135" s="26" t="s">
        <v>128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1147531.29</v>
      </c>
      <c r="H135" s="38">
        <v>0</v>
      </c>
      <c r="I135" s="38">
        <v>0</v>
      </c>
      <c r="J135" s="38">
        <v>0</v>
      </c>
      <c r="K135" s="38"/>
      <c r="L135" s="39">
        <f t="shared" si="23"/>
        <v>1147531.29</v>
      </c>
    </row>
    <row r="136" spans="1:12" ht="18.75" customHeight="1">
      <c r="A136" s="26" t="s">
        <v>129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551863.38</v>
      </c>
      <c r="I136" s="38">
        <v>0</v>
      </c>
      <c r="J136" s="38">
        <v>0</v>
      </c>
      <c r="K136" s="38"/>
      <c r="L136" s="39">
        <f t="shared" si="23"/>
        <v>551863.38</v>
      </c>
    </row>
    <row r="137" spans="1:12" ht="18.75" customHeight="1">
      <c r="A137" s="26" t="s">
        <v>130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1017724.1</v>
      </c>
      <c r="I137" s="38">
        <v>0</v>
      </c>
      <c r="J137" s="38">
        <v>0</v>
      </c>
      <c r="K137" s="38"/>
      <c r="L137" s="39">
        <f t="shared" si="23"/>
        <v>1017724.1</v>
      </c>
    </row>
    <row r="138" spans="1:12" ht="18.75" customHeight="1">
      <c r="A138" s="26" t="s">
        <v>131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474983.37</v>
      </c>
      <c r="J138" s="38">
        <v>0</v>
      </c>
      <c r="K138" s="38"/>
      <c r="L138" s="39">
        <f t="shared" si="23"/>
        <v>474983.37</v>
      </c>
    </row>
    <row r="139" spans="1:12" ht="18.75" customHeight="1">
      <c r="A139" s="26" t="s">
        <v>132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986873.09</v>
      </c>
      <c r="K139" s="38"/>
      <c r="L139" s="39">
        <f t="shared" si="23"/>
        <v>986873.09</v>
      </c>
    </row>
    <row r="140" spans="1:12" ht="18.75" customHeight="1">
      <c r="A140" s="71" t="s">
        <v>140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751992.48</v>
      </c>
      <c r="L140" s="42">
        <f t="shared" si="23"/>
        <v>751992.48</v>
      </c>
    </row>
    <row r="141" spans="1:12" ht="18.75" customHeight="1">
      <c r="A141" s="69"/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986873.0900000001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2018-09-10T18:08:33Z</dcterms:modified>
  <cp:category/>
  <cp:version/>
  <cp:contentType/>
  <cp:contentStatus/>
</cp:coreProperties>
</file>