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<sst xmlns="http://schemas.openxmlformats.org/spreadsheetml/2006/main" count="112" uniqueCount="110">
  <si>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</si>
  <si>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</si>
  <si>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</si>
  <si>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</si>
  <si>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</si>
  <si>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</si>
  <si>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</si>
  <si>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</si>
  <si>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</si>
  <si>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</si>
  <si>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</si>
  <si>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</si>
  <si>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</si>
  <si>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</si>
  <si>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</si>
  <si>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</si>
  <si>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</si>
  <si>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</si>
  <si>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</si>
  <si>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</si>
  <si>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</si>
  <si>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</si>
  <si>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</si>
  <si>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</si>
  <si>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</si>
  <si>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</si>
  <si>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</si>
  <si>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</si>
  <si>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</si>
  <si>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</si>
  <si>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</si>
  <si>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</si>
  <si>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</si>
  <si>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</si>
  <si>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</si>
  <si>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</si>
  <si>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</si>
  <si>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</si>
  <si>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</si>
  <si>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</si>
  <si>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</si>
  <si>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</si>
  <si>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</si>
  <si>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</si>
  <si>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</si>
  <si>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</si>
  <si>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</si>
  <si>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</si>
  <si>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</si>
  <si>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</si>
  <si>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</si>
  <si>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</si>
  <si>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</si>
  <si>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</si>
  <si>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</si>
  <si>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</si>
  <si>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</si>
  <si>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</si>
  <si>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</si>
  <si>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</si>
  <si>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</si>
  <si>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</si>
  <si>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</si>
  <si>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</si>
  <si>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</si>
  <si>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</si>
  <si>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</si>
  <si>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</si>
  <si>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</si>
  <si>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</si>
  <si>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</si>
  <si>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</si>
  <si>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</si>
  <si>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</si>
  <si>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</si>
  <si>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</si>
  <si>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</si>
  <si>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</si>
  <si>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</si>
  <si>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</si>
  <si>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</si>
  <si>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</si>
  <si>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</si>
  <si>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</si>
  <si>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</si>
  <si>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</si>
  <si>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</si>
  <si>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</si>
  <si>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</si>
  <si>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</si>
  <si>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</si>
  <si>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</si>
  <si>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</si>
  <si>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</si>
  <si>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</si>
  <si>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</si>
  <si>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</si>
  <si>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</si>
  <si>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</si>
  <si>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</si>
  <si>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</si>
  <si>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</si>
  <si>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</si>
  <si>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</si>
  <si>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</si>
  <si>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</si>
  <si>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</si>
  <si>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</si>
  <si>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</si>
  <si>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31/10/18 - VENCIMENTO 08/11/18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</si>
</sst>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515941</v>
      </c>
      <c r="C7" s="10">
        <f>C8+C20+C24</f>
        <v>380438</v>
      </c>
      <c r="D7" s="10">
        <f>D8+D20+D24</f>
        <v>387695</v>
      </c>
      <c r="E7" s="10">
        <f>E8+E20+E24</f>
        <v>69854</v>
      </c>
      <c r="F7" s="10">
        <f aca="true" t="shared" si="0" ref="F7:N7">F8+F20+F24</f>
        <v>344319</v>
      </c>
      <c r="G7" s="10">
        <f t="shared" si="0"/>
        <v>540452</v>
      </c>
      <c r="H7" s="10">
        <f>H8+H20+H24</f>
        <v>372329</v>
      </c>
      <c r="I7" s="10">
        <f>I8+I20+I24</f>
        <v>87147</v>
      </c>
      <c r="J7" s="10">
        <f>J8+J20+J24</f>
        <v>420403</v>
      </c>
      <c r="K7" s="10">
        <f>K8+K20+K24</f>
        <v>313019</v>
      </c>
      <c r="L7" s="10">
        <f>L8+L20+L24</f>
        <v>369390</v>
      </c>
      <c r="M7" s="10">
        <f t="shared" si="0"/>
        <v>154441</v>
      </c>
      <c r="N7" s="10">
        <f t="shared" si="0"/>
        <v>95263</v>
      </c>
      <c r="O7" s="10">
        <f>+O8+O20+O24</f>
        <v>4050691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233103</v>
      </c>
      <c r="C8" s="12">
        <f>+C9+C12+C16</f>
        <v>184130</v>
      </c>
      <c r="D8" s="12">
        <f>+D9+D12+D16</f>
        <v>200698</v>
      </c>
      <c r="E8" s="12">
        <f>+E9+E12+E16</f>
        <v>32598</v>
      </c>
      <c r="F8" s="12">
        <f aca="true" t="shared" si="1" ref="F8:N8">+F9+F12+F16</f>
        <v>167509</v>
      </c>
      <c r="G8" s="12">
        <f t="shared" si="1"/>
        <v>266666</v>
      </c>
      <c r="H8" s="12">
        <f>+H9+H12+H16</f>
        <v>175886</v>
      </c>
      <c r="I8" s="12">
        <f>+I9+I12+I16</f>
        <v>43026</v>
      </c>
      <c r="J8" s="12">
        <f>+J9+J12+J16</f>
        <v>208934</v>
      </c>
      <c r="K8" s="12">
        <f>+K9+K12+K16</f>
        <v>151022</v>
      </c>
      <c r="L8" s="12">
        <f>+L9+L12+L16</f>
        <v>173714</v>
      </c>
      <c r="M8" s="12">
        <f t="shared" si="1"/>
        <v>80679</v>
      </c>
      <c r="N8" s="12">
        <f t="shared" si="1"/>
        <v>51470</v>
      </c>
      <c r="O8" s="12">
        <f>SUM(B8:N8)</f>
        <v>1969435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19905</v>
      </c>
      <c r="C9" s="14">
        <v>20755</v>
      </c>
      <c r="D9" s="14">
        <v>13934</v>
      </c>
      <c r="E9" s="14">
        <v>2738</v>
      </c>
      <c r="F9" s="14">
        <v>12519</v>
      </c>
      <c r="G9" s="14">
        <v>22874</v>
      </c>
      <c r="H9" s="14">
        <v>20120</v>
      </c>
      <c r="I9" s="14">
        <v>4544</v>
      </c>
      <c r="J9" s="14">
        <v>12223</v>
      </c>
      <c r="K9" s="14">
        <v>15529</v>
      </c>
      <c r="L9" s="14">
        <v>12341</v>
      </c>
      <c r="M9" s="14">
        <v>8234</v>
      </c>
      <c r="N9" s="14">
        <v>5712</v>
      </c>
      <c r="O9" s="12">
        <f aca="true" t="shared" si="2" ref="O9:O19">SUM(B9:N9)</f>
        <v>171428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19905</v>
      </c>
      <c r="C10" s="14">
        <f>+C9-C11</f>
        <v>20755</v>
      </c>
      <c r="D10" s="14">
        <f>+D9-D11</f>
        <v>13934</v>
      </c>
      <c r="E10" s="14">
        <f>+E9-E11</f>
        <v>2738</v>
      </c>
      <c r="F10" s="14">
        <f aca="true" t="shared" si="3" ref="F10:N10">+F9-F11</f>
        <v>12519</v>
      </c>
      <c r="G10" s="14">
        <f t="shared" si="3"/>
        <v>22874</v>
      </c>
      <c r="H10" s="14">
        <f>+H9-H11</f>
        <v>20120</v>
      </c>
      <c r="I10" s="14">
        <f>+I9-I11</f>
        <v>4544</v>
      </c>
      <c r="J10" s="14">
        <f>+J9-J11</f>
        <v>12223</v>
      </c>
      <c r="K10" s="14">
        <f>+K9-K11</f>
        <v>15529</v>
      </c>
      <c r="L10" s="14">
        <f>+L9-L11</f>
        <v>12341</v>
      </c>
      <c r="M10" s="14">
        <f t="shared" si="3"/>
        <v>8234</v>
      </c>
      <c r="N10" s="14">
        <f t="shared" si="3"/>
        <v>5712</v>
      </c>
      <c r="O10" s="12">
        <f t="shared" si="2"/>
        <v>171428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203597</v>
      </c>
      <c r="C12" s="14">
        <f>C13+C14+C15</f>
        <v>155902</v>
      </c>
      <c r="D12" s="14">
        <f>D13+D14+D15</f>
        <v>179335</v>
      </c>
      <c r="E12" s="14">
        <f>E13+E14+E15</f>
        <v>28654</v>
      </c>
      <c r="F12" s="14">
        <f aca="true" t="shared" si="4" ref="F12:N12">F13+F14+F15</f>
        <v>147909</v>
      </c>
      <c r="G12" s="14">
        <f t="shared" si="4"/>
        <v>232041</v>
      </c>
      <c r="H12" s="14">
        <f>H13+H14+H15</f>
        <v>148820</v>
      </c>
      <c r="I12" s="14">
        <f>I13+I14+I15</f>
        <v>36856</v>
      </c>
      <c r="J12" s="14">
        <f>J13+J14+J15</f>
        <v>187240</v>
      </c>
      <c r="K12" s="14">
        <f>K13+K14+K15</f>
        <v>129125</v>
      </c>
      <c r="L12" s="14">
        <f>L13+L14+L15</f>
        <v>153237</v>
      </c>
      <c r="M12" s="14">
        <f t="shared" si="4"/>
        <v>69345</v>
      </c>
      <c r="N12" s="14">
        <f t="shared" si="4"/>
        <v>44004</v>
      </c>
      <c r="O12" s="12">
        <f t="shared" si="2"/>
        <v>1716065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99080</v>
      </c>
      <c r="C13" s="14">
        <v>76356</v>
      </c>
      <c r="D13" s="14">
        <v>86006</v>
      </c>
      <c r="E13" s="14">
        <v>13982</v>
      </c>
      <c r="F13" s="14">
        <v>70206</v>
      </c>
      <c r="G13" s="14">
        <v>111197</v>
      </c>
      <c r="H13" s="14">
        <v>74524</v>
      </c>
      <c r="I13" s="14">
        <v>18500</v>
      </c>
      <c r="J13" s="14">
        <v>93238</v>
      </c>
      <c r="K13" s="14">
        <v>62382</v>
      </c>
      <c r="L13" s="14">
        <v>73292</v>
      </c>
      <c r="M13" s="14">
        <v>32288</v>
      </c>
      <c r="N13" s="14">
        <v>20062</v>
      </c>
      <c r="O13" s="12">
        <f t="shared" si="2"/>
        <v>831113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95827</v>
      </c>
      <c r="C14" s="14">
        <v>70069</v>
      </c>
      <c r="D14" s="14">
        <v>87971</v>
      </c>
      <c r="E14" s="14">
        <v>13326</v>
      </c>
      <c r="F14" s="14">
        <v>70065</v>
      </c>
      <c r="G14" s="14">
        <v>107605</v>
      </c>
      <c r="H14" s="14">
        <v>66874</v>
      </c>
      <c r="I14" s="14">
        <v>16555</v>
      </c>
      <c r="J14" s="14">
        <v>88518</v>
      </c>
      <c r="K14" s="14">
        <v>61254</v>
      </c>
      <c r="L14" s="14">
        <v>73226</v>
      </c>
      <c r="M14" s="14">
        <v>34004</v>
      </c>
      <c r="N14" s="14">
        <v>22326</v>
      </c>
      <c r="O14" s="12">
        <f t="shared" si="2"/>
        <v>807620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8690</v>
      </c>
      <c r="C15" s="14">
        <v>9477</v>
      </c>
      <c r="D15" s="14">
        <v>5358</v>
      </c>
      <c r="E15" s="14">
        <v>1346</v>
      </c>
      <c r="F15" s="14">
        <v>7638</v>
      </c>
      <c r="G15" s="14">
        <v>13239</v>
      </c>
      <c r="H15" s="14">
        <v>7422</v>
      </c>
      <c r="I15" s="14">
        <v>1801</v>
      </c>
      <c r="J15" s="14">
        <v>5484</v>
      </c>
      <c r="K15" s="14">
        <v>5489</v>
      </c>
      <c r="L15" s="14">
        <v>6719</v>
      </c>
      <c r="M15" s="14">
        <v>3053</v>
      </c>
      <c r="N15" s="14">
        <v>1616</v>
      </c>
      <c r="O15" s="12">
        <f t="shared" si="2"/>
        <v>77332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9601</v>
      </c>
      <c r="C16" s="14">
        <f>C17+C18+C19</f>
        <v>7473</v>
      </c>
      <c r="D16" s="14">
        <f>D17+D18+D19</f>
        <v>7429</v>
      </c>
      <c r="E16" s="14">
        <f>E17+E18+E19</f>
        <v>1206</v>
      </c>
      <c r="F16" s="14">
        <f aca="true" t="shared" si="5" ref="F16:N16">F17+F18+F19</f>
        <v>7081</v>
      </c>
      <c r="G16" s="14">
        <f t="shared" si="5"/>
        <v>11751</v>
      </c>
      <c r="H16" s="14">
        <f>H17+H18+H19</f>
        <v>6946</v>
      </c>
      <c r="I16" s="14">
        <f>I17+I18+I19</f>
        <v>1626</v>
      </c>
      <c r="J16" s="14">
        <f>J17+J18+J19</f>
        <v>9471</v>
      </c>
      <c r="K16" s="14">
        <f>K17+K18+K19</f>
        <v>6368</v>
      </c>
      <c r="L16" s="14">
        <f>L17+L18+L19</f>
        <v>8136</v>
      </c>
      <c r="M16" s="14">
        <f t="shared" si="5"/>
        <v>3100</v>
      </c>
      <c r="N16" s="14">
        <f t="shared" si="5"/>
        <v>1754</v>
      </c>
      <c r="O16" s="12">
        <f t="shared" si="2"/>
        <v>81942</v>
      </c>
    </row>
    <row r="17" spans="1:26" ht="18.75" customHeight="1">
      <c r="A17" s="15" t="s">
        <v>16</v>
      </c>
      <c r="B17" s="14">
        <v>9570</v>
      </c>
      <c r="C17" s="14">
        <v>7442</v>
      </c>
      <c r="D17" s="14">
        <v>7425</v>
      </c>
      <c r="E17" s="14">
        <v>1202</v>
      </c>
      <c r="F17" s="14">
        <v>7074</v>
      </c>
      <c r="G17" s="14">
        <v>11731</v>
      </c>
      <c r="H17" s="14">
        <v>6935</v>
      </c>
      <c r="I17" s="14">
        <v>1623</v>
      </c>
      <c r="J17" s="14">
        <v>9448</v>
      </c>
      <c r="K17" s="14">
        <v>6355</v>
      </c>
      <c r="L17" s="14">
        <v>8122</v>
      </c>
      <c r="M17" s="14">
        <v>3093</v>
      </c>
      <c r="N17" s="14">
        <v>1751</v>
      </c>
      <c r="O17" s="12">
        <f t="shared" si="2"/>
        <v>81771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19</v>
      </c>
      <c r="C18" s="14">
        <v>16</v>
      </c>
      <c r="D18" s="14">
        <v>3</v>
      </c>
      <c r="E18" s="14">
        <v>2</v>
      </c>
      <c r="F18" s="14">
        <v>2</v>
      </c>
      <c r="G18" s="14">
        <v>16</v>
      </c>
      <c r="H18" s="14">
        <v>8</v>
      </c>
      <c r="I18" s="14">
        <v>3</v>
      </c>
      <c r="J18" s="14">
        <v>17</v>
      </c>
      <c r="K18" s="14">
        <v>10</v>
      </c>
      <c r="L18" s="14">
        <v>4</v>
      </c>
      <c r="M18" s="14">
        <v>2</v>
      </c>
      <c r="N18" s="14">
        <v>1</v>
      </c>
      <c r="O18" s="12">
        <f t="shared" si="2"/>
        <v>103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15</v>
      </c>
      <c r="D19" s="14">
        <v>1</v>
      </c>
      <c r="E19" s="14">
        <v>2</v>
      </c>
      <c r="F19" s="14">
        <v>5</v>
      </c>
      <c r="G19" s="14">
        <v>4</v>
      </c>
      <c r="H19" s="14">
        <v>3</v>
      </c>
      <c r="I19" s="14">
        <v>0</v>
      </c>
      <c r="J19" s="14">
        <v>6</v>
      </c>
      <c r="K19" s="14">
        <v>3</v>
      </c>
      <c r="L19" s="14">
        <v>10</v>
      </c>
      <c r="M19" s="14">
        <v>5</v>
      </c>
      <c r="N19" s="14">
        <v>2</v>
      </c>
      <c r="O19" s="12">
        <f t="shared" si="2"/>
        <v>68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146445</v>
      </c>
      <c r="C20" s="18">
        <f>C21+C22+C23</f>
        <v>90833</v>
      </c>
      <c r="D20" s="18">
        <f>D21+D22+D23</f>
        <v>82979</v>
      </c>
      <c r="E20" s="18">
        <f>E21+E22+E23</f>
        <v>15353</v>
      </c>
      <c r="F20" s="18">
        <f aca="true" t="shared" si="6" ref="F20:N20">F21+F22+F23</f>
        <v>77559</v>
      </c>
      <c r="G20" s="18">
        <f t="shared" si="6"/>
        <v>121264</v>
      </c>
      <c r="H20" s="18">
        <f>H21+H22+H23</f>
        <v>96570</v>
      </c>
      <c r="I20" s="18">
        <f>I21+I22+I23</f>
        <v>21939</v>
      </c>
      <c r="J20" s="18">
        <f>J21+J22+J23</f>
        <v>110459</v>
      </c>
      <c r="K20" s="18">
        <f>K21+K22+K23</f>
        <v>77163</v>
      </c>
      <c r="L20" s="18">
        <f>L21+L22+L23</f>
        <v>112663</v>
      </c>
      <c r="M20" s="18">
        <f t="shared" si="6"/>
        <v>44227</v>
      </c>
      <c r="N20" s="18">
        <f t="shared" si="6"/>
        <v>26212</v>
      </c>
      <c r="O20" s="12">
        <f aca="true" t="shared" si="7" ref="O20:O26">SUM(B20:N20)</f>
        <v>1023666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77158</v>
      </c>
      <c r="C21" s="14">
        <v>51419</v>
      </c>
      <c r="D21" s="14">
        <v>43746</v>
      </c>
      <c r="E21" s="14">
        <v>8466</v>
      </c>
      <c r="F21" s="14">
        <v>41360</v>
      </c>
      <c r="G21" s="14">
        <v>65584</v>
      </c>
      <c r="H21" s="14">
        <v>53801</v>
      </c>
      <c r="I21" s="14">
        <v>12722</v>
      </c>
      <c r="J21" s="14">
        <v>60583</v>
      </c>
      <c r="K21" s="14">
        <v>41508</v>
      </c>
      <c r="L21" s="14">
        <v>58947</v>
      </c>
      <c r="M21" s="14">
        <v>23376</v>
      </c>
      <c r="N21" s="14">
        <v>13310</v>
      </c>
      <c r="O21" s="12">
        <f t="shared" si="7"/>
        <v>551980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64997</v>
      </c>
      <c r="C22" s="14">
        <v>35923</v>
      </c>
      <c r="D22" s="14">
        <v>37327</v>
      </c>
      <c r="E22" s="14">
        <v>6380</v>
      </c>
      <c r="F22" s="14">
        <v>33351</v>
      </c>
      <c r="G22" s="14">
        <v>51180</v>
      </c>
      <c r="H22" s="14">
        <v>39869</v>
      </c>
      <c r="I22" s="14">
        <v>8616</v>
      </c>
      <c r="J22" s="14">
        <v>47192</v>
      </c>
      <c r="K22" s="14">
        <v>33436</v>
      </c>
      <c r="L22" s="14">
        <v>50271</v>
      </c>
      <c r="M22" s="14">
        <v>19475</v>
      </c>
      <c r="N22" s="14">
        <v>12229</v>
      </c>
      <c r="O22" s="12">
        <f t="shared" si="7"/>
        <v>440246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4290</v>
      </c>
      <c r="C23" s="14">
        <v>3491</v>
      </c>
      <c r="D23" s="14">
        <v>1906</v>
      </c>
      <c r="E23" s="14">
        <v>507</v>
      </c>
      <c r="F23" s="14">
        <v>2848</v>
      </c>
      <c r="G23" s="14">
        <v>4500</v>
      </c>
      <c r="H23" s="14">
        <v>2900</v>
      </c>
      <c r="I23" s="14">
        <v>601</v>
      </c>
      <c r="J23" s="14">
        <v>2684</v>
      </c>
      <c r="K23" s="14">
        <v>2219</v>
      </c>
      <c r="L23" s="14">
        <v>3445</v>
      </c>
      <c r="M23" s="14">
        <v>1376</v>
      </c>
      <c r="N23" s="14">
        <v>673</v>
      </c>
      <c r="O23" s="12">
        <f t="shared" si="7"/>
        <v>31440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136393</v>
      </c>
      <c r="C24" s="14">
        <f>C25+C26</f>
        <v>105475</v>
      </c>
      <c r="D24" s="14">
        <f>D25+D26</f>
        <v>104018</v>
      </c>
      <c r="E24" s="14">
        <f>E25+E26</f>
        <v>21903</v>
      </c>
      <c r="F24" s="14">
        <f aca="true" t="shared" si="8" ref="F24:N24">F25+F26</f>
        <v>99251</v>
      </c>
      <c r="G24" s="14">
        <f t="shared" si="8"/>
        <v>152522</v>
      </c>
      <c r="H24" s="14">
        <f>H25+H26</f>
        <v>99873</v>
      </c>
      <c r="I24" s="14">
        <f>I25+I26</f>
        <v>22182</v>
      </c>
      <c r="J24" s="14">
        <f>J25+J26</f>
        <v>101010</v>
      </c>
      <c r="K24" s="14">
        <f>K25+K26</f>
        <v>84834</v>
      </c>
      <c r="L24" s="14">
        <f>L25+L26</f>
        <v>83013</v>
      </c>
      <c r="M24" s="14">
        <f t="shared" si="8"/>
        <v>29535</v>
      </c>
      <c r="N24" s="14">
        <f t="shared" si="8"/>
        <v>17581</v>
      </c>
      <c r="O24" s="12">
        <f t="shared" si="7"/>
        <v>1057590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78376</v>
      </c>
      <c r="C25" s="14">
        <v>66513</v>
      </c>
      <c r="D25" s="14">
        <v>62712</v>
      </c>
      <c r="E25" s="14">
        <v>14362</v>
      </c>
      <c r="F25" s="14">
        <v>61358</v>
      </c>
      <c r="G25" s="14">
        <v>99675</v>
      </c>
      <c r="H25" s="14">
        <v>64806</v>
      </c>
      <c r="I25" s="14">
        <v>15341</v>
      </c>
      <c r="J25" s="14">
        <v>58414</v>
      </c>
      <c r="K25" s="14">
        <v>52545</v>
      </c>
      <c r="L25" s="14">
        <v>50450</v>
      </c>
      <c r="M25" s="14">
        <v>17539</v>
      </c>
      <c r="N25" s="14">
        <v>9357</v>
      </c>
      <c r="O25" s="12">
        <f t="shared" si="7"/>
        <v>651448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58017</v>
      </c>
      <c r="C26" s="14">
        <v>38962</v>
      </c>
      <c r="D26" s="14">
        <v>41306</v>
      </c>
      <c r="E26" s="14">
        <v>7541</v>
      </c>
      <c r="F26" s="14">
        <v>37893</v>
      </c>
      <c r="G26" s="14">
        <v>52847</v>
      </c>
      <c r="H26" s="14">
        <v>35067</v>
      </c>
      <c r="I26" s="14">
        <v>6841</v>
      </c>
      <c r="J26" s="14">
        <v>42596</v>
      </c>
      <c r="K26" s="14">
        <v>32289</v>
      </c>
      <c r="L26" s="14">
        <v>32563</v>
      </c>
      <c r="M26" s="14">
        <v>11996</v>
      </c>
      <c r="N26" s="14">
        <v>8224</v>
      </c>
      <c r="O26" s="12">
        <f t="shared" si="7"/>
        <v>406142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1132291.8795999999</v>
      </c>
      <c r="C36" s="60">
        <f aca="true" t="shared" si="11" ref="C36:N36">C37+C38+C39+C40</f>
        <v>881304.5377999999</v>
      </c>
      <c r="D36" s="60">
        <f t="shared" si="11"/>
        <v>771775.6365000001</v>
      </c>
      <c r="E36" s="60">
        <f t="shared" si="11"/>
        <v>206718.9422</v>
      </c>
      <c r="F36" s="60">
        <f t="shared" si="11"/>
        <v>779780.0985</v>
      </c>
      <c r="G36" s="60">
        <f t="shared" si="11"/>
        <v>961591.9612</v>
      </c>
      <c r="H36" s="60">
        <f t="shared" si="11"/>
        <v>810560.3204000001</v>
      </c>
      <c r="I36" s="60">
        <f>I37+I38+I39+I40</f>
        <v>190712.49480000001</v>
      </c>
      <c r="J36" s="60">
        <f>J37+J38+J39+J40</f>
        <v>924844.7602</v>
      </c>
      <c r="K36" s="60">
        <f>K37+K38+K39+K40</f>
        <v>793168.1374</v>
      </c>
      <c r="L36" s="60">
        <f>L37+L38+L39+L40</f>
        <v>909257.256</v>
      </c>
      <c r="M36" s="60">
        <f t="shared" si="11"/>
        <v>478843.34650000004</v>
      </c>
      <c r="N36" s="60">
        <f t="shared" si="11"/>
        <v>252158.64529999997</v>
      </c>
      <c r="O36" s="60">
        <f>O37+O38+O39+O40</f>
        <v>9093008.016400002</v>
      </c>
    </row>
    <row r="37" spans="1:15" ht="18.75" customHeight="1">
      <c r="A37" s="57" t="s">
        <v>49</v>
      </c>
      <c r="B37" s="54">
        <f aca="true" t="shared" si="12" ref="B37:N37">B29*B7</f>
        <v>1127640.6496</v>
      </c>
      <c r="C37" s="54">
        <f t="shared" si="12"/>
        <v>874284.5678</v>
      </c>
      <c r="D37" s="54">
        <f t="shared" si="12"/>
        <v>760153.5865000001</v>
      </c>
      <c r="E37" s="54">
        <f t="shared" si="12"/>
        <v>206718.9422</v>
      </c>
      <c r="F37" s="54">
        <f t="shared" si="12"/>
        <v>775234.2285</v>
      </c>
      <c r="G37" s="54">
        <f t="shared" si="12"/>
        <v>956924.3112</v>
      </c>
      <c r="H37" s="54">
        <f t="shared" si="12"/>
        <v>807060.3404000001</v>
      </c>
      <c r="I37" s="54">
        <f>I29*I7</f>
        <v>190712.49480000001</v>
      </c>
      <c r="J37" s="54">
        <f>J29*J7</f>
        <v>913703.8802</v>
      </c>
      <c r="K37" s="54">
        <f>K29*K7</f>
        <v>777727.0074</v>
      </c>
      <c r="L37" s="54">
        <f>L29*L7</f>
        <v>898134.846</v>
      </c>
      <c r="M37" s="54">
        <f t="shared" si="12"/>
        <v>473593.3265</v>
      </c>
      <c r="N37" s="54">
        <f t="shared" si="12"/>
        <v>249884.37529999999</v>
      </c>
      <c r="O37" s="56">
        <f>SUM(B37:N37)</f>
        <v>9011772.556400001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4545.87</v>
      </c>
      <c r="G40" s="54">
        <v>4667.65</v>
      </c>
      <c r="H40" s="54">
        <v>3499.98</v>
      </c>
      <c r="I40" s="54">
        <v>0</v>
      </c>
      <c r="J40" s="54">
        <v>11140.88</v>
      </c>
      <c r="K40" s="54">
        <v>15441.13</v>
      </c>
      <c r="L40" s="54">
        <v>11122.41</v>
      </c>
      <c r="M40" s="54">
        <v>5250.02</v>
      </c>
      <c r="N40" s="54">
        <v>2274.27</v>
      </c>
      <c r="O40" s="56">
        <f>SUM(B40:N40)</f>
        <v>81235.46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-79620</v>
      </c>
      <c r="C42" s="25">
        <f aca="true" t="shared" si="15" ref="C42:N42">+C43+C46+C58+C59</f>
        <v>-83020</v>
      </c>
      <c r="D42" s="25">
        <f t="shared" si="15"/>
        <v>-79040.61</v>
      </c>
      <c r="E42" s="25">
        <f t="shared" si="15"/>
        <v>-10952</v>
      </c>
      <c r="F42" s="25">
        <f t="shared" si="15"/>
        <v>-50576</v>
      </c>
      <c r="G42" s="25">
        <f t="shared" si="15"/>
        <v>-91996</v>
      </c>
      <c r="H42" s="25">
        <f t="shared" si="15"/>
        <v>-80480</v>
      </c>
      <c r="I42" s="25">
        <f>+I43+I46+I58+I59</f>
        <v>-19176</v>
      </c>
      <c r="J42" s="25">
        <f>+J43+J46+J58+J59</f>
        <v>-48892</v>
      </c>
      <c r="K42" s="25">
        <f>+K43+K46+K58+K59</f>
        <v>-62116</v>
      </c>
      <c r="L42" s="25">
        <f>+L43+L46+L58+L59</f>
        <v>-49364</v>
      </c>
      <c r="M42" s="25">
        <f t="shared" si="15"/>
        <v>-32936</v>
      </c>
      <c r="N42" s="25">
        <f t="shared" si="15"/>
        <v>-22848</v>
      </c>
      <c r="O42" s="25">
        <f>+O43+O46+O58+O59</f>
        <v>-711016.61</v>
      </c>
    </row>
    <row r="43" spans="1:15" ht="18.75" customHeight="1">
      <c r="A43" s="17" t="s">
        <v>54</v>
      </c>
      <c r="B43" s="26">
        <f>B44+B45</f>
        <v>-79620</v>
      </c>
      <c r="C43" s="26">
        <f>C44+C45</f>
        <v>-83020</v>
      </c>
      <c r="D43" s="26">
        <f>D44+D45</f>
        <v>-55736</v>
      </c>
      <c r="E43" s="26">
        <f>E44+E45</f>
        <v>-10952</v>
      </c>
      <c r="F43" s="26">
        <f aca="true" t="shared" si="16" ref="F43:N43">F44+F45</f>
        <v>-50076</v>
      </c>
      <c r="G43" s="26">
        <f t="shared" si="16"/>
        <v>-91496</v>
      </c>
      <c r="H43" s="26">
        <f t="shared" si="16"/>
        <v>-80480</v>
      </c>
      <c r="I43" s="26">
        <f>I44+I45</f>
        <v>-18176</v>
      </c>
      <c r="J43" s="26">
        <f>J44+J45</f>
        <v>-48892</v>
      </c>
      <c r="K43" s="26">
        <f>K44+K45</f>
        <v>-62116</v>
      </c>
      <c r="L43" s="26">
        <f>L44+L45</f>
        <v>-49364</v>
      </c>
      <c r="M43" s="26">
        <f t="shared" si="16"/>
        <v>-32936</v>
      </c>
      <c r="N43" s="26">
        <f t="shared" si="16"/>
        <v>-22848</v>
      </c>
      <c r="O43" s="25">
        <f aca="true" t="shared" si="17" ref="O43:O59">SUM(B43:N43)</f>
        <v>-685712</v>
      </c>
    </row>
    <row r="44" spans="1:26" ht="18.75" customHeight="1">
      <c r="A44" s="13" t="s">
        <v>55</v>
      </c>
      <c r="B44" s="20">
        <f>ROUND(-B9*$D$3,2)</f>
        <v>-79620</v>
      </c>
      <c r="C44" s="20">
        <f>ROUND(-C9*$D$3,2)</f>
        <v>-83020</v>
      </c>
      <c r="D44" s="20">
        <f>ROUND(-D9*$D$3,2)</f>
        <v>-55736</v>
      </c>
      <c r="E44" s="20">
        <f>ROUND(-E9*$D$3,2)</f>
        <v>-10952</v>
      </c>
      <c r="F44" s="20">
        <f aca="true" t="shared" si="18" ref="F44:N44">ROUND(-F9*$D$3,2)</f>
        <v>-50076</v>
      </c>
      <c r="G44" s="20">
        <f t="shared" si="18"/>
        <v>-91496</v>
      </c>
      <c r="H44" s="20">
        <f t="shared" si="18"/>
        <v>-80480</v>
      </c>
      <c r="I44" s="20">
        <f>ROUND(-I9*$D$3,2)</f>
        <v>-18176</v>
      </c>
      <c r="J44" s="20">
        <f>ROUND(-J9*$D$3,2)</f>
        <v>-48892</v>
      </c>
      <c r="K44" s="20">
        <f>ROUND(-K9*$D$3,2)</f>
        <v>-62116</v>
      </c>
      <c r="L44" s="20">
        <f>ROUND(-L9*$D$3,2)</f>
        <v>-49364</v>
      </c>
      <c r="M44" s="20">
        <f t="shared" si="18"/>
        <v>-32936</v>
      </c>
      <c r="N44" s="20">
        <f t="shared" si="18"/>
        <v>-22848</v>
      </c>
      <c r="O44" s="46">
        <f t="shared" si="17"/>
        <v>-685712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-23304.61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-25304.61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-500-22804.61</f>
        <v>-23304.61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-25304.61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1052671.8795999999</v>
      </c>
      <c r="C61" s="29">
        <f t="shared" si="21"/>
        <v>798284.5377999999</v>
      </c>
      <c r="D61" s="29">
        <f t="shared" si="21"/>
        <v>692735.0265000002</v>
      </c>
      <c r="E61" s="29">
        <f t="shared" si="21"/>
        <v>195766.9422</v>
      </c>
      <c r="F61" s="29">
        <f t="shared" si="21"/>
        <v>729204.0985</v>
      </c>
      <c r="G61" s="29">
        <f t="shared" si="21"/>
        <v>869595.9612</v>
      </c>
      <c r="H61" s="29">
        <f t="shared" si="21"/>
        <v>730080.3204000001</v>
      </c>
      <c r="I61" s="29">
        <f t="shared" si="21"/>
        <v>171536.49480000001</v>
      </c>
      <c r="J61" s="29">
        <f>+J36+J42</f>
        <v>875952.7602</v>
      </c>
      <c r="K61" s="29">
        <f>+K36+K42</f>
        <v>731052.1374</v>
      </c>
      <c r="L61" s="29">
        <f>+L36+L42</f>
        <v>859893.256</v>
      </c>
      <c r="M61" s="29">
        <f t="shared" si="21"/>
        <v>445907.34650000004</v>
      </c>
      <c r="N61" s="29">
        <f t="shared" si="21"/>
        <v>229310.64529999997</v>
      </c>
      <c r="O61" s="29">
        <f>SUM(B61:N61)</f>
        <v>8381991.406400002</v>
      </c>
      <c r="P61"/>
      <c r="Q61" s="76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1052671.88</v>
      </c>
      <c r="C64" s="36">
        <f aca="true" t="shared" si="22" ref="C64:N64">SUM(C65:C78)</f>
        <v>798284.54</v>
      </c>
      <c r="D64" s="36">
        <f t="shared" si="22"/>
        <v>692735.03</v>
      </c>
      <c r="E64" s="36">
        <f t="shared" si="22"/>
        <v>195766.94</v>
      </c>
      <c r="F64" s="36">
        <f t="shared" si="22"/>
        <v>729204.1</v>
      </c>
      <c r="G64" s="36">
        <f t="shared" si="22"/>
        <v>869595.96</v>
      </c>
      <c r="H64" s="36">
        <f t="shared" si="22"/>
        <v>730080.32</v>
      </c>
      <c r="I64" s="36">
        <f t="shared" si="22"/>
        <v>171536.49</v>
      </c>
      <c r="J64" s="36">
        <f t="shared" si="22"/>
        <v>875952.76</v>
      </c>
      <c r="K64" s="36">
        <f t="shared" si="22"/>
        <v>731052.14</v>
      </c>
      <c r="L64" s="36">
        <f t="shared" si="22"/>
        <v>859893.26</v>
      </c>
      <c r="M64" s="36">
        <f t="shared" si="22"/>
        <v>445907.35</v>
      </c>
      <c r="N64" s="36">
        <f t="shared" si="22"/>
        <v>229310.65</v>
      </c>
      <c r="O64" s="29">
        <f>SUM(O65:O78)</f>
        <v>8381991.42</v>
      </c>
    </row>
    <row r="65" spans="1:16" ht="18.75" customHeight="1">
      <c r="A65" s="17" t="s">
        <v>69</v>
      </c>
      <c r="B65" s="36">
        <v>207703.8</v>
      </c>
      <c r="C65" s="36">
        <v>224686.79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432390.58999999997</v>
      </c>
      <c r="P65"/>
    </row>
    <row r="66" spans="1:16" ht="18.75" customHeight="1">
      <c r="A66" s="17" t="s">
        <v>70</v>
      </c>
      <c r="B66" s="36">
        <v>844968.08</v>
      </c>
      <c r="C66" s="36">
        <v>573597.75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1418565.83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692735.03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692735.03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195766.94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195766.94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729204.1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729204.1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869595.96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869595.96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730080.32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730080.32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171536.49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171536.49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875952.76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875952.76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731052.14</v>
      </c>
      <c r="L74" s="35">
        <v>0</v>
      </c>
      <c r="M74" s="35">
        <v>0</v>
      </c>
      <c r="N74" s="35">
        <v>0</v>
      </c>
      <c r="O74" s="29">
        <f t="shared" si="23"/>
        <v>731052.14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859893.26</v>
      </c>
      <c r="M75" s="35">
        <v>0</v>
      </c>
      <c r="N75" s="35">
        <v>0</v>
      </c>
      <c r="O75" s="26">
        <f t="shared" si="23"/>
        <v>859893.26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445907.35</v>
      </c>
      <c r="N76" s="35">
        <v>0</v>
      </c>
      <c r="O76" s="29">
        <f t="shared" si="23"/>
        <v>445907.35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229310.65</v>
      </c>
      <c r="O77" s="26">
        <f t="shared" si="23"/>
        <v>229310.65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2.4464178723333334</v>
      </c>
      <c r="C82" s="44">
        <v>2.609314585469498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2018-11-07T16:08:20Z</dcterms:modified>
  <cp:category/>
  <cp:version/>
  <cp:contentType/>
  <cp:contentStatus/>
</cp:coreProperties>
</file>