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<sst xmlns="http://schemas.openxmlformats.org/spreadsheetml/2006/main" count="112" uniqueCount="110">
  <si>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</si>
  <si>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</si>
  <si>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</si>
  <si>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</si>
  <si>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</si>
  <si>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</si>
  <si>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</si>
  <si>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</si>
  <si>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</si>
  <si>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</si>
  <si>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</si>
  <si>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</si>
  <si>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</si>
  <si>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</si>
  <si>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</si>
  <si>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</si>
  <si>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</si>
  <si>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</si>
  <si>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</si>
  <si>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</si>
  <si>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</si>
  <si>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</si>
  <si>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</si>
  <si>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</si>
  <si>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</si>
  <si>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</si>
  <si>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</si>
  <si>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</si>
  <si>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</si>
  <si>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</si>
  <si>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</si>
  <si>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</si>
  <si>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</si>
  <si>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</si>
  <si>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</si>
  <si>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</si>
  <si>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</si>
  <si>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</si>
  <si>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</si>
  <si>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</si>
  <si>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</si>
  <si>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</si>
  <si>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</si>
  <si>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</si>
  <si>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</si>
  <si>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</si>
  <si>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</si>
  <si>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</si>
  <si>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</si>
  <si>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</si>
  <si>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</si>
  <si>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</si>
  <si>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</si>
  <si>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</si>
  <si>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</si>
  <si>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</si>
  <si>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</si>
  <si>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</si>
  <si>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</si>
  <si>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</si>
  <si>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</si>
  <si>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</si>
  <si>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</si>
  <si>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</si>
  <si>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</si>
  <si>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</si>
  <si>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</si>
  <si>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</si>
  <si>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</si>
  <si>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</si>
  <si>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</si>
  <si>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</si>
  <si>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</si>
  <si>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</si>
  <si>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</si>
  <si>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</si>
  <si>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</si>
  <si>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</si>
  <si>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</si>
  <si>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</si>
  <si>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</si>
  <si>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</si>
  <si>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</si>
  <si>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</si>
  <si>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</si>
  <si>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</si>
  <si>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</si>
  <si>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</si>
  <si>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</si>
  <si>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</si>
  <si>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</si>
  <si>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</si>
  <si>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</si>
  <si>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</si>
  <si>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</si>
  <si>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</si>
  <si>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</si>
  <si>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</si>
  <si>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</si>
  <si>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</si>
  <si>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</si>
  <si>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</si>
  <si>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</si>
  <si>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</si>
  <si>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</si>
  <si>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</si>
  <si>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</si>
  <si>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</si>
  <si>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</si>
  <si>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30/10/18 - VENCIMENTO 07/11/18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</si>
</sst>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517827</v>
      </c>
      <c r="C7" s="10">
        <f>C8+C20+C24</f>
        <v>372825</v>
      </c>
      <c r="D7" s="10">
        <f>D8+D20+D24</f>
        <v>383982</v>
      </c>
      <c r="E7" s="10">
        <f>E8+E20+E24</f>
        <v>68906</v>
      </c>
      <c r="F7" s="10">
        <f aca="true" t="shared" si="0" ref="F7:N7">F8+F20+F24</f>
        <v>340410</v>
      </c>
      <c r="G7" s="10">
        <f t="shared" si="0"/>
        <v>518320</v>
      </c>
      <c r="H7" s="10">
        <f>H8+H20+H24</f>
        <v>365728</v>
      </c>
      <c r="I7" s="10">
        <f>I8+I20+I24</f>
        <v>86488</v>
      </c>
      <c r="J7" s="10">
        <f>J8+J20+J24</f>
        <v>417112</v>
      </c>
      <c r="K7" s="10">
        <f>K8+K20+K24</f>
        <v>313700</v>
      </c>
      <c r="L7" s="10">
        <f>L8+L20+L24</f>
        <v>367573</v>
      </c>
      <c r="M7" s="10">
        <f t="shared" si="0"/>
        <v>153384</v>
      </c>
      <c r="N7" s="10">
        <f t="shared" si="0"/>
        <v>95181</v>
      </c>
      <c r="O7" s="10">
        <f>+O8+O20+O24</f>
        <v>4001436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228363</v>
      </c>
      <c r="C8" s="12">
        <f>+C9+C12+C16</f>
        <v>177441</v>
      </c>
      <c r="D8" s="12">
        <f>+D9+D12+D16</f>
        <v>195503</v>
      </c>
      <c r="E8" s="12">
        <f>+E9+E12+E16</f>
        <v>31417</v>
      </c>
      <c r="F8" s="12">
        <f aca="true" t="shared" si="1" ref="F8:N8">+F9+F12+F16</f>
        <v>162235</v>
      </c>
      <c r="G8" s="12">
        <f t="shared" si="1"/>
        <v>251287</v>
      </c>
      <c r="H8" s="12">
        <f>+H9+H12+H16</f>
        <v>169735</v>
      </c>
      <c r="I8" s="12">
        <f>+I9+I12+I16</f>
        <v>41872</v>
      </c>
      <c r="J8" s="12">
        <f>+J9+J12+J16</f>
        <v>203226</v>
      </c>
      <c r="K8" s="12">
        <f>+K9+K12+K16</f>
        <v>148851</v>
      </c>
      <c r="L8" s="12">
        <f>+L9+L12+L16</f>
        <v>168946</v>
      </c>
      <c r="M8" s="12">
        <f t="shared" si="1"/>
        <v>79217</v>
      </c>
      <c r="N8" s="12">
        <f t="shared" si="1"/>
        <v>50773</v>
      </c>
      <c r="O8" s="12">
        <f>SUM(B8:N8)</f>
        <v>1908866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19270</v>
      </c>
      <c r="C9" s="14">
        <v>19367</v>
      </c>
      <c r="D9" s="14">
        <v>13116</v>
      </c>
      <c r="E9" s="14">
        <v>2483</v>
      </c>
      <c r="F9" s="14">
        <v>11821</v>
      </c>
      <c r="G9" s="14">
        <v>20720</v>
      </c>
      <c r="H9" s="14">
        <v>18465</v>
      </c>
      <c r="I9" s="14">
        <v>4526</v>
      </c>
      <c r="J9" s="14">
        <v>11661</v>
      </c>
      <c r="K9" s="14">
        <v>15276</v>
      </c>
      <c r="L9" s="14">
        <v>11613</v>
      </c>
      <c r="M9" s="14">
        <v>7816</v>
      </c>
      <c r="N9" s="14">
        <v>5373</v>
      </c>
      <c r="O9" s="12">
        <f aca="true" t="shared" si="2" ref="O9:O19">SUM(B9:N9)</f>
        <v>161507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19270</v>
      </c>
      <c r="C10" s="14">
        <f>+C9-C11</f>
        <v>19367</v>
      </c>
      <c r="D10" s="14">
        <f>+D9-D11</f>
        <v>13116</v>
      </c>
      <c r="E10" s="14">
        <f>+E9-E11</f>
        <v>2483</v>
      </c>
      <c r="F10" s="14">
        <f aca="true" t="shared" si="3" ref="F10:N10">+F9-F11</f>
        <v>11821</v>
      </c>
      <c r="G10" s="14">
        <f t="shared" si="3"/>
        <v>20720</v>
      </c>
      <c r="H10" s="14">
        <f>+H9-H11</f>
        <v>18465</v>
      </c>
      <c r="I10" s="14">
        <f>+I9-I11</f>
        <v>4526</v>
      </c>
      <c r="J10" s="14">
        <f>+J9-J11</f>
        <v>11661</v>
      </c>
      <c r="K10" s="14">
        <f>+K9-K11</f>
        <v>15276</v>
      </c>
      <c r="L10" s="14">
        <f>+L9-L11</f>
        <v>11613</v>
      </c>
      <c r="M10" s="14">
        <f t="shared" si="3"/>
        <v>7816</v>
      </c>
      <c r="N10" s="14">
        <f t="shared" si="3"/>
        <v>5373</v>
      </c>
      <c r="O10" s="12">
        <f t="shared" si="2"/>
        <v>161507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199668</v>
      </c>
      <c r="C12" s="14">
        <f>C13+C14+C15</f>
        <v>150809</v>
      </c>
      <c r="D12" s="14">
        <f>D13+D14+D15</f>
        <v>175082</v>
      </c>
      <c r="E12" s="14">
        <f>E13+E14+E15</f>
        <v>27773</v>
      </c>
      <c r="F12" s="14">
        <f aca="true" t="shared" si="4" ref="F12:N12">F13+F14+F15</f>
        <v>143583</v>
      </c>
      <c r="G12" s="14">
        <f t="shared" si="4"/>
        <v>219350</v>
      </c>
      <c r="H12" s="14">
        <f>H13+H14+H15</f>
        <v>144340</v>
      </c>
      <c r="I12" s="14">
        <f>I13+I14+I15</f>
        <v>35726</v>
      </c>
      <c r="J12" s="14">
        <f>J13+J14+J15</f>
        <v>182132</v>
      </c>
      <c r="K12" s="14">
        <f>K13+K14+K15</f>
        <v>127288</v>
      </c>
      <c r="L12" s="14">
        <f>L13+L14+L15</f>
        <v>149402</v>
      </c>
      <c r="M12" s="14">
        <f t="shared" si="4"/>
        <v>68256</v>
      </c>
      <c r="N12" s="14">
        <f t="shared" si="4"/>
        <v>43713</v>
      </c>
      <c r="O12" s="12">
        <f t="shared" si="2"/>
        <v>1667122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98183</v>
      </c>
      <c r="C13" s="14">
        <v>74416</v>
      </c>
      <c r="D13" s="14">
        <v>84911</v>
      </c>
      <c r="E13" s="14">
        <v>13730</v>
      </c>
      <c r="F13" s="14">
        <v>68711</v>
      </c>
      <c r="G13" s="14">
        <v>105727</v>
      </c>
      <c r="H13" s="14">
        <v>72707</v>
      </c>
      <c r="I13" s="14">
        <v>18427</v>
      </c>
      <c r="J13" s="14">
        <v>91467</v>
      </c>
      <c r="K13" s="14">
        <v>61813</v>
      </c>
      <c r="L13" s="14">
        <v>71815</v>
      </c>
      <c r="M13" s="14">
        <v>32147</v>
      </c>
      <c r="N13" s="14">
        <v>20136</v>
      </c>
      <c r="O13" s="12">
        <f t="shared" si="2"/>
        <v>814190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92338</v>
      </c>
      <c r="C14" s="14">
        <v>66335</v>
      </c>
      <c r="D14" s="14">
        <v>84473</v>
      </c>
      <c r="E14" s="14">
        <v>12614</v>
      </c>
      <c r="F14" s="14">
        <v>66925</v>
      </c>
      <c r="G14" s="14">
        <v>100016</v>
      </c>
      <c r="H14" s="14">
        <v>63846</v>
      </c>
      <c r="I14" s="14">
        <v>15433</v>
      </c>
      <c r="J14" s="14">
        <v>84933</v>
      </c>
      <c r="K14" s="14">
        <v>59650</v>
      </c>
      <c r="L14" s="14">
        <v>70665</v>
      </c>
      <c r="M14" s="14">
        <v>33000</v>
      </c>
      <c r="N14" s="14">
        <v>21765</v>
      </c>
      <c r="O14" s="12">
        <f t="shared" si="2"/>
        <v>771993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9147</v>
      </c>
      <c r="C15" s="14">
        <v>10058</v>
      </c>
      <c r="D15" s="14">
        <v>5698</v>
      </c>
      <c r="E15" s="14">
        <v>1429</v>
      </c>
      <c r="F15" s="14">
        <v>7947</v>
      </c>
      <c r="G15" s="14">
        <v>13607</v>
      </c>
      <c r="H15" s="14">
        <v>7787</v>
      </c>
      <c r="I15" s="14">
        <v>1866</v>
      </c>
      <c r="J15" s="14">
        <v>5732</v>
      </c>
      <c r="K15" s="14">
        <v>5825</v>
      </c>
      <c r="L15" s="14">
        <v>6922</v>
      </c>
      <c r="M15" s="14">
        <v>3109</v>
      </c>
      <c r="N15" s="14">
        <v>1812</v>
      </c>
      <c r="O15" s="12">
        <f t="shared" si="2"/>
        <v>80939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9425</v>
      </c>
      <c r="C16" s="14">
        <f>C17+C18+C19</f>
        <v>7265</v>
      </c>
      <c r="D16" s="14">
        <f>D17+D18+D19</f>
        <v>7305</v>
      </c>
      <c r="E16" s="14">
        <f>E17+E18+E19</f>
        <v>1161</v>
      </c>
      <c r="F16" s="14">
        <f aca="true" t="shared" si="5" ref="F16:N16">F17+F18+F19</f>
        <v>6831</v>
      </c>
      <c r="G16" s="14">
        <f t="shared" si="5"/>
        <v>11217</v>
      </c>
      <c r="H16" s="14">
        <f>H17+H18+H19</f>
        <v>6930</v>
      </c>
      <c r="I16" s="14">
        <f>I17+I18+I19</f>
        <v>1620</v>
      </c>
      <c r="J16" s="14">
        <f>J17+J18+J19</f>
        <v>9433</v>
      </c>
      <c r="K16" s="14">
        <f>K17+K18+K19</f>
        <v>6287</v>
      </c>
      <c r="L16" s="14">
        <f>L17+L18+L19</f>
        <v>7931</v>
      </c>
      <c r="M16" s="14">
        <f t="shared" si="5"/>
        <v>3145</v>
      </c>
      <c r="N16" s="14">
        <f t="shared" si="5"/>
        <v>1687</v>
      </c>
      <c r="O16" s="12">
        <f t="shared" si="2"/>
        <v>80237</v>
      </c>
    </row>
    <row r="17" spans="1:26" ht="18.75" customHeight="1">
      <c r="A17" s="15" t="s">
        <v>16</v>
      </c>
      <c r="B17" s="14">
        <v>9397</v>
      </c>
      <c r="C17" s="14">
        <v>7238</v>
      </c>
      <c r="D17" s="14">
        <v>7300</v>
      </c>
      <c r="E17" s="14">
        <v>1159</v>
      </c>
      <c r="F17" s="14">
        <v>6817</v>
      </c>
      <c r="G17" s="14">
        <v>11196</v>
      </c>
      <c r="H17" s="14">
        <v>6910</v>
      </c>
      <c r="I17" s="14">
        <v>1617</v>
      </c>
      <c r="J17" s="14">
        <v>9401</v>
      </c>
      <c r="K17" s="14">
        <v>6275</v>
      </c>
      <c r="L17" s="14">
        <v>7910</v>
      </c>
      <c r="M17" s="14">
        <v>3141</v>
      </c>
      <c r="N17" s="14">
        <v>1681</v>
      </c>
      <c r="O17" s="12">
        <f t="shared" si="2"/>
        <v>80042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20</v>
      </c>
      <c r="C18" s="14">
        <v>13</v>
      </c>
      <c r="D18" s="14">
        <v>2</v>
      </c>
      <c r="E18" s="14">
        <v>1</v>
      </c>
      <c r="F18" s="14">
        <v>0</v>
      </c>
      <c r="G18" s="14">
        <v>14</v>
      </c>
      <c r="H18" s="14">
        <v>12</v>
      </c>
      <c r="I18" s="14">
        <v>3</v>
      </c>
      <c r="J18" s="14">
        <v>19</v>
      </c>
      <c r="K18" s="14">
        <v>9</v>
      </c>
      <c r="L18" s="14">
        <v>7</v>
      </c>
      <c r="M18" s="14">
        <v>1</v>
      </c>
      <c r="N18" s="14">
        <v>3</v>
      </c>
      <c r="O18" s="12">
        <f t="shared" si="2"/>
        <v>104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8</v>
      </c>
      <c r="C19" s="14">
        <v>14</v>
      </c>
      <c r="D19" s="14">
        <v>3</v>
      </c>
      <c r="E19" s="14">
        <v>1</v>
      </c>
      <c r="F19" s="14">
        <v>14</v>
      </c>
      <c r="G19" s="14">
        <v>7</v>
      </c>
      <c r="H19" s="14">
        <v>8</v>
      </c>
      <c r="I19" s="14">
        <v>0</v>
      </c>
      <c r="J19" s="14">
        <v>13</v>
      </c>
      <c r="K19" s="14">
        <v>3</v>
      </c>
      <c r="L19" s="14">
        <v>14</v>
      </c>
      <c r="M19" s="14">
        <v>3</v>
      </c>
      <c r="N19" s="14">
        <v>3</v>
      </c>
      <c r="O19" s="12">
        <f t="shared" si="2"/>
        <v>91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145178</v>
      </c>
      <c r="C20" s="18">
        <f>C21+C22+C23</f>
        <v>87921</v>
      </c>
      <c r="D20" s="18">
        <f>D21+D22+D23</f>
        <v>82649</v>
      </c>
      <c r="E20" s="18">
        <f>E21+E22+E23</f>
        <v>15253</v>
      </c>
      <c r="F20" s="18">
        <f aca="true" t="shared" si="6" ref="F20:N20">F21+F22+F23</f>
        <v>76584</v>
      </c>
      <c r="G20" s="18">
        <f t="shared" si="6"/>
        <v>115383</v>
      </c>
      <c r="H20" s="18">
        <f>H21+H22+H23</f>
        <v>94582</v>
      </c>
      <c r="I20" s="18">
        <f>I21+I22+I23</f>
        <v>21543</v>
      </c>
      <c r="J20" s="18">
        <f>J21+J22+J23</f>
        <v>109220</v>
      </c>
      <c r="K20" s="18">
        <f>K21+K22+K23</f>
        <v>77159</v>
      </c>
      <c r="L20" s="18">
        <f>L21+L22+L23</f>
        <v>112613</v>
      </c>
      <c r="M20" s="18">
        <f t="shared" si="6"/>
        <v>43798</v>
      </c>
      <c r="N20" s="18">
        <f t="shared" si="6"/>
        <v>26005</v>
      </c>
      <c r="O20" s="12">
        <f aca="true" t="shared" si="7" ref="O20:O26">SUM(B20:N20)</f>
        <v>1007888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77938</v>
      </c>
      <c r="C21" s="14">
        <v>50060</v>
      </c>
      <c r="D21" s="14">
        <v>45048</v>
      </c>
      <c r="E21" s="14">
        <v>8665</v>
      </c>
      <c r="F21" s="14">
        <v>41768</v>
      </c>
      <c r="G21" s="14">
        <v>63898</v>
      </c>
      <c r="H21" s="14">
        <v>53687</v>
      </c>
      <c r="I21" s="14">
        <v>12683</v>
      </c>
      <c r="J21" s="14">
        <v>60539</v>
      </c>
      <c r="K21" s="14">
        <v>42058</v>
      </c>
      <c r="L21" s="14">
        <v>59556</v>
      </c>
      <c r="M21" s="14">
        <v>23138</v>
      </c>
      <c r="N21" s="14">
        <v>13365</v>
      </c>
      <c r="O21" s="12">
        <f t="shared" si="7"/>
        <v>552403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62638</v>
      </c>
      <c r="C22" s="14">
        <v>34063</v>
      </c>
      <c r="D22" s="14">
        <v>35471</v>
      </c>
      <c r="E22" s="14">
        <v>6079</v>
      </c>
      <c r="F22" s="14">
        <v>31846</v>
      </c>
      <c r="G22" s="14">
        <v>46917</v>
      </c>
      <c r="H22" s="14">
        <v>37900</v>
      </c>
      <c r="I22" s="14">
        <v>8276</v>
      </c>
      <c r="J22" s="14">
        <v>45788</v>
      </c>
      <c r="K22" s="14">
        <v>32728</v>
      </c>
      <c r="L22" s="14">
        <v>49465</v>
      </c>
      <c r="M22" s="14">
        <v>19223</v>
      </c>
      <c r="N22" s="14">
        <v>11892</v>
      </c>
      <c r="O22" s="12">
        <f t="shared" si="7"/>
        <v>422286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4602</v>
      </c>
      <c r="C23" s="14">
        <v>3798</v>
      </c>
      <c r="D23" s="14">
        <v>2130</v>
      </c>
      <c r="E23" s="14">
        <v>509</v>
      </c>
      <c r="F23" s="14">
        <v>2970</v>
      </c>
      <c r="G23" s="14">
        <v>4568</v>
      </c>
      <c r="H23" s="14">
        <v>2995</v>
      </c>
      <c r="I23" s="14">
        <v>584</v>
      </c>
      <c r="J23" s="14">
        <v>2893</v>
      </c>
      <c r="K23" s="14">
        <v>2373</v>
      </c>
      <c r="L23" s="14">
        <v>3592</v>
      </c>
      <c r="M23" s="14">
        <v>1437</v>
      </c>
      <c r="N23" s="14">
        <v>748</v>
      </c>
      <c r="O23" s="12">
        <f t="shared" si="7"/>
        <v>33199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144286</v>
      </c>
      <c r="C24" s="14">
        <f>C25+C26</f>
        <v>107463</v>
      </c>
      <c r="D24" s="14">
        <f>D25+D26</f>
        <v>105830</v>
      </c>
      <c r="E24" s="14">
        <f>E25+E26</f>
        <v>22236</v>
      </c>
      <c r="F24" s="14">
        <f aca="true" t="shared" si="8" ref="F24:N24">F25+F26</f>
        <v>101591</v>
      </c>
      <c r="G24" s="14">
        <f t="shared" si="8"/>
        <v>151650</v>
      </c>
      <c r="H24" s="14">
        <f>H25+H26</f>
        <v>101411</v>
      </c>
      <c r="I24" s="14">
        <f>I25+I26</f>
        <v>23073</v>
      </c>
      <c r="J24" s="14">
        <f>J25+J26</f>
        <v>104666</v>
      </c>
      <c r="K24" s="14">
        <f>K25+K26</f>
        <v>87690</v>
      </c>
      <c r="L24" s="14">
        <f>L25+L26</f>
        <v>86014</v>
      </c>
      <c r="M24" s="14">
        <f t="shared" si="8"/>
        <v>30369</v>
      </c>
      <c r="N24" s="14">
        <f t="shared" si="8"/>
        <v>18403</v>
      </c>
      <c r="O24" s="12">
        <f t="shared" si="7"/>
        <v>1084682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80422</v>
      </c>
      <c r="C25" s="14">
        <v>65711</v>
      </c>
      <c r="D25" s="14">
        <v>61386</v>
      </c>
      <c r="E25" s="14">
        <v>14196</v>
      </c>
      <c r="F25" s="14">
        <v>61175</v>
      </c>
      <c r="G25" s="14">
        <v>95798</v>
      </c>
      <c r="H25" s="14">
        <v>63876</v>
      </c>
      <c r="I25" s="14">
        <v>15639</v>
      </c>
      <c r="J25" s="14">
        <v>58108</v>
      </c>
      <c r="K25" s="14">
        <v>52278</v>
      </c>
      <c r="L25" s="14">
        <v>50740</v>
      </c>
      <c r="M25" s="14">
        <v>17413</v>
      </c>
      <c r="N25" s="14">
        <v>9531</v>
      </c>
      <c r="O25" s="12">
        <f t="shared" si="7"/>
        <v>646273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63864</v>
      </c>
      <c r="C26" s="14">
        <v>41752</v>
      </c>
      <c r="D26" s="14">
        <v>44444</v>
      </c>
      <c r="E26" s="14">
        <v>8040</v>
      </c>
      <c r="F26" s="14">
        <v>40416</v>
      </c>
      <c r="G26" s="14">
        <v>55852</v>
      </c>
      <c r="H26" s="14">
        <v>37535</v>
      </c>
      <c r="I26" s="14">
        <v>7434</v>
      </c>
      <c r="J26" s="14">
        <v>46558</v>
      </c>
      <c r="K26" s="14">
        <v>35412</v>
      </c>
      <c r="L26" s="14">
        <v>35274</v>
      </c>
      <c r="M26" s="14">
        <v>12956</v>
      </c>
      <c r="N26" s="14">
        <v>8872</v>
      </c>
      <c r="O26" s="12">
        <f t="shared" si="7"/>
        <v>438409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1136413.9212</v>
      </c>
      <c r="C36" s="60">
        <f aca="true" t="shared" si="11" ref="C36:N36">C37+C38+C39+C40</f>
        <v>863809.1024999999</v>
      </c>
      <c r="D36" s="60">
        <f t="shared" si="11"/>
        <v>764495.5574</v>
      </c>
      <c r="E36" s="60">
        <f t="shared" si="11"/>
        <v>203913.52579999997</v>
      </c>
      <c r="F36" s="60">
        <f t="shared" si="11"/>
        <v>770978.985</v>
      </c>
      <c r="G36" s="60">
        <f t="shared" si="11"/>
        <v>922405.042</v>
      </c>
      <c r="H36" s="60">
        <f t="shared" si="11"/>
        <v>796251.9928</v>
      </c>
      <c r="I36" s="60">
        <f>I37+I38+I39+I40</f>
        <v>189270.33920000002</v>
      </c>
      <c r="J36" s="60">
        <f>J37+J38+J39+J40</f>
        <v>917692.1008</v>
      </c>
      <c r="K36" s="60">
        <f>K37+K38+K39+K40</f>
        <v>794860.15</v>
      </c>
      <c r="L36" s="60">
        <f>L37+L38+L39+L40</f>
        <v>904839.4022</v>
      </c>
      <c r="M36" s="60">
        <f t="shared" si="11"/>
        <v>475602.05600000004</v>
      </c>
      <c r="N36" s="60">
        <f t="shared" si="11"/>
        <v>251943.55109999998</v>
      </c>
      <c r="O36" s="60">
        <f>O37+O38+O39+O40</f>
        <v>8992475.726000002</v>
      </c>
    </row>
    <row r="37" spans="1:15" ht="18.75" customHeight="1">
      <c r="A37" s="57" t="s">
        <v>49</v>
      </c>
      <c r="B37" s="54">
        <f aca="true" t="shared" si="12" ref="B37:N37">B29*B7</f>
        <v>1131762.6912</v>
      </c>
      <c r="C37" s="54">
        <f t="shared" si="12"/>
        <v>856789.1325</v>
      </c>
      <c r="D37" s="54">
        <f t="shared" si="12"/>
        <v>752873.5074</v>
      </c>
      <c r="E37" s="54">
        <f t="shared" si="12"/>
        <v>203913.52579999997</v>
      </c>
      <c r="F37" s="54">
        <f t="shared" si="12"/>
        <v>766433.115</v>
      </c>
      <c r="G37" s="54">
        <f t="shared" si="12"/>
        <v>917737.392</v>
      </c>
      <c r="H37" s="54">
        <f t="shared" si="12"/>
        <v>792752.0128</v>
      </c>
      <c r="I37" s="54">
        <f>I29*I7</f>
        <v>189270.33920000002</v>
      </c>
      <c r="J37" s="54">
        <f>J29*J7</f>
        <v>906551.2208</v>
      </c>
      <c r="K37" s="54">
        <f>K29*K7</f>
        <v>779419.02</v>
      </c>
      <c r="L37" s="54">
        <f>L29*L7</f>
        <v>893716.9922</v>
      </c>
      <c r="M37" s="54">
        <f t="shared" si="12"/>
        <v>470352.036</v>
      </c>
      <c r="N37" s="54">
        <f t="shared" si="12"/>
        <v>249669.2811</v>
      </c>
      <c r="O37" s="56">
        <f>SUM(B37:N37)</f>
        <v>8911240.266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4651.23</v>
      </c>
      <c r="C40" s="54">
        <v>7019.97</v>
      </c>
      <c r="D40" s="54">
        <v>11622.05</v>
      </c>
      <c r="E40" s="54">
        <v>0</v>
      </c>
      <c r="F40" s="54">
        <v>4545.87</v>
      </c>
      <c r="G40" s="54">
        <v>4667.65</v>
      </c>
      <c r="H40" s="54">
        <v>3499.98</v>
      </c>
      <c r="I40" s="54">
        <v>0</v>
      </c>
      <c r="J40" s="54">
        <v>11140.88</v>
      </c>
      <c r="K40" s="54">
        <v>15441.13</v>
      </c>
      <c r="L40" s="54">
        <v>11122.41</v>
      </c>
      <c r="M40" s="54">
        <v>5250.02</v>
      </c>
      <c r="N40" s="54">
        <v>2274.27</v>
      </c>
      <c r="O40" s="56">
        <f>SUM(B40:N40)</f>
        <v>81235.46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-77080</v>
      </c>
      <c r="C42" s="25">
        <f aca="true" t="shared" si="15" ref="C42:N42">+C43+C46+C58+C59</f>
        <v>-77468</v>
      </c>
      <c r="D42" s="25">
        <f t="shared" si="15"/>
        <v>-75550.20999999999</v>
      </c>
      <c r="E42" s="25">
        <f t="shared" si="15"/>
        <v>-9932</v>
      </c>
      <c r="F42" s="25">
        <f t="shared" si="15"/>
        <v>-47784</v>
      </c>
      <c r="G42" s="25">
        <f t="shared" si="15"/>
        <v>-83380</v>
      </c>
      <c r="H42" s="25">
        <f t="shared" si="15"/>
        <v>-73860</v>
      </c>
      <c r="I42" s="25">
        <f>+I43+I46+I58+I59</f>
        <v>205896</v>
      </c>
      <c r="J42" s="25">
        <f>+J43+J46+J58+J59</f>
        <v>-46644</v>
      </c>
      <c r="K42" s="25">
        <f>+K43+K46+K58+K59</f>
        <v>-61104</v>
      </c>
      <c r="L42" s="25">
        <f>+L43+L46+L58+L59</f>
        <v>-46452</v>
      </c>
      <c r="M42" s="25">
        <f t="shared" si="15"/>
        <v>-31264</v>
      </c>
      <c r="N42" s="25">
        <f t="shared" si="15"/>
        <v>-21492</v>
      </c>
      <c r="O42" s="25">
        <f>+O43+O46+O58+O59</f>
        <v>-446114.20999999996</v>
      </c>
    </row>
    <row r="43" spans="1:15" ht="18.75" customHeight="1">
      <c r="A43" s="17" t="s">
        <v>54</v>
      </c>
      <c r="B43" s="26">
        <f>B44+B45</f>
        <v>-77080</v>
      </c>
      <c r="C43" s="26">
        <f>C44+C45</f>
        <v>-77468</v>
      </c>
      <c r="D43" s="26">
        <f>D44+D45</f>
        <v>-52464</v>
      </c>
      <c r="E43" s="26">
        <f>E44+E45</f>
        <v>-9932</v>
      </c>
      <c r="F43" s="26">
        <f aca="true" t="shared" si="16" ref="F43:N43">F44+F45</f>
        <v>-47284</v>
      </c>
      <c r="G43" s="26">
        <f t="shared" si="16"/>
        <v>-82880</v>
      </c>
      <c r="H43" s="26">
        <f t="shared" si="16"/>
        <v>-73860</v>
      </c>
      <c r="I43" s="26">
        <f>I44+I45</f>
        <v>-18104</v>
      </c>
      <c r="J43" s="26">
        <f>J44+J45</f>
        <v>-46644</v>
      </c>
      <c r="K43" s="26">
        <f>K44+K45</f>
        <v>-61104</v>
      </c>
      <c r="L43" s="26">
        <f>L44+L45</f>
        <v>-46452</v>
      </c>
      <c r="M43" s="26">
        <f t="shared" si="16"/>
        <v>-31264</v>
      </c>
      <c r="N43" s="26">
        <f t="shared" si="16"/>
        <v>-21492</v>
      </c>
      <c r="O43" s="25">
        <f aca="true" t="shared" si="17" ref="O43:O59">SUM(B43:N43)</f>
        <v>-646028</v>
      </c>
    </row>
    <row r="44" spans="1:26" ht="18.75" customHeight="1">
      <c r="A44" s="13" t="s">
        <v>55</v>
      </c>
      <c r="B44" s="20">
        <f>ROUND(-B9*$D$3,2)</f>
        <v>-77080</v>
      </c>
      <c r="C44" s="20">
        <f>ROUND(-C9*$D$3,2)</f>
        <v>-77468</v>
      </c>
      <c r="D44" s="20">
        <f>ROUND(-D9*$D$3,2)</f>
        <v>-52464</v>
      </c>
      <c r="E44" s="20">
        <f>ROUND(-E9*$D$3,2)</f>
        <v>-9932</v>
      </c>
      <c r="F44" s="20">
        <f aca="true" t="shared" si="18" ref="F44:N44">ROUND(-F9*$D$3,2)</f>
        <v>-47284</v>
      </c>
      <c r="G44" s="20">
        <f t="shared" si="18"/>
        <v>-82880</v>
      </c>
      <c r="H44" s="20">
        <f t="shared" si="18"/>
        <v>-73860</v>
      </c>
      <c r="I44" s="20">
        <f>ROUND(-I9*$D$3,2)</f>
        <v>-18104</v>
      </c>
      <c r="J44" s="20">
        <f>ROUND(-J9*$D$3,2)</f>
        <v>-46644</v>
      </c>
      <c r="K44" s="20">
        <f>ROUND(-K9*$D$3,2)</f>
        <v>-61104</v>
      </c>
      <c r="L44" s="20">
        <f>ROUND(-L9*$D$3,2)</f>
        <v>-46452</v>
      </c>
      <c r="M44" s="20">
        <f t="shared" si="18"/>
        <v>-31264</v>
      </c>
      <c r="N44" s="20">
        <f t="shared" si="18"/>
        <v>-21492</v>
      </c>
      <c r="O44" s="46">
        <f t="shared" si="17"/>
        <v>-646028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-23086.21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224000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199913.79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-500-22586.21</f>
        <v>-23086.21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-25086.21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225000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225000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1059333.9212</v>
      </c>
      <c r="C61" s="29">
        <f t="shared" si="21"/>
        <v>786341.1024999999</v>
      </c>
      <c r="D61" s="29">
        <f t="shared" si="21"/>
        <v>688945.3474000001</v>
      </c>
      <c r="E61" s="29">
        <f t="shared" si="21"/>
        <v>193981.52579999997</v>
      </c>
      <c r="F61" s="29">
        <f t="shared" si="21"/>
        <v>723194.985</v>
      </c>
      <c r="G61" s="29">
        <f t="shared" si="21"/>
        <v>839025.042</v>
      </c>
      <c r="H61" s="29">
        <f t="shared" si="21"/>
        <v>722391.9928</v>
      </c>
      <c r="I61" s="29">
        <f t="shared" si="21"/>
        <v>395166.33920000005</v>
      </c>
      <c r="J61" s="29">
        <f>+J36+J42</f>
        <v>871048.1008</v>
      </c>
      <c r="K61" s="29">
        <f>+K36+K42</f>
        <v>733756.15</v>
      </c>
      <c r="L61" s="29">
        <f>+L36+L42</f>
        <v>858387.4022</v>
      </c>
      <c r="M61" s="29">
        <f t="shared" si="21"/>
        <v>444338.05600000004</v>
      </c>
      <c r="N61" s="29">
        <f t="shared" si="21"/>
        <v>230451.55109999998</v>
      </c>
      <c r="O61" s="29">
        <f>SUM(B61:N61)</f>
        <v>8546361.516</v>
      </c>
      <c r="P61"/>
      <c r="Q61" s="76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1059333.92</v>
      </c>
      <c r="C64" s="36">
        <f aca="true" t="shared" si="22" ref="C64:N64">SUM(C65:C78)</f>
        <v>786341.1</v>
      </c>
      <c r="D64" s="36">
        <f t="shared" si="22"/>
        <v>688945.35</v>
      </c>
      <c r="E64" s="36">
        <f t="shared" si="22"/>
        <v>193981.53</v>
      </c>
      <c r="F64" s="36">
        <f t="shared" si="22"/>
        <v>723194.99</v>
      </c>
      <c r="G64" s="36">
        <f t="shared" si="22"/>
        <v>839025.04</v>
      </c>
      <c r="H64" s="36">
        <f t="shared" si="22"/>
        <v>722391.99</v>
      </c>
      <c r="I64" s="36">
        <f t="shared" si="22"/>
        <v>395166.34</v>
      </c>
      <c r="J64" s="36">
        <f t="shared" si="22"/>
        <v>871048.1</v>
      </c>
      <c r="K64" s="36">
        <f t="shared" si="22"/>
        <v>733756.15</v>
      </c>
      <c r="L64" s="36">
        <f t="shared" si="22"/>
        <v>858387.4</v>
      </c>
      <c r="M64" s="36">
        <f t="shared" si="22"/>
        <v>444338.06</v>
      </c>
      <c r="N64" s="36">
        <f t="shared" si="22"/>
        <v>230451.55</v>
      </c>
      <c r="O64" s="29">
        <f>SUM(O65:O78)</f>
        <v>8546361.52</v>
      </c>
    </row>
    <row r="65" spans="1:16" ht="18.75" customHeight="1">
      <c r="A65" s="17" t="s">
        <v>69</v>
      </c>
      <c r="B65" s="36">
        <v>209304.46</v>
      </c>
      <c r="C65" s="36">
        <v>226112.83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435417.29</v>
      </c>
      <c r="P65"/>
    </row>
    <row r="66" spans="1:16" ht="18.75" customHeight="1">
      <c r="A66" s="17" t="s">
        <v>70</v>
      </c>
      <c r="B66" s="36">
        <v>850029.46</v>
      </c>
      <c r="C66" s="36">
        <v>560228.27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1410257.73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688945.35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688945.35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193981.53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193981.53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723194.99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723194.99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839025.04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839025.04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722391.99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722391.99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395166.34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395166.34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871048.1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871048.1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733756.15</v>
      </c>
      <c r="L74" s="35">
        <v>0</v>
      </c>
      <c r="M74" s="35">
        <v>0</v>
      </c>
      <c r="N74" s="35">
        <v>0</v>
      </c>
      <c r="O74" s="29">
        <f t="shared" si="23"/>
        <v>733756.15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858387.4</v>
      </c>
      <c r="M75" s="35">
        <v>0</v>
      </c>
      <c r="N75" s="35">
        <v>0</v>
      </c>
      <c r="O75" s="26">
        <f t="shared" si="23"/>
        <v>858387.4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444338.06</v>
      </c>
      <c r="N76" s="35">
        <v>0</v>
      </c>
      <c r="O76" s="29">
        <f t="shared" si="23"/>
        <v>444338.06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230451.55</v>
      </c>
      <c r="O77" s="26">
        <f t="shared" si="23"/>
        <v>230451.55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2.4458348325892856</v>
      </c>
      <c r="C82" s="44">
        <v>2.5985733020929644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2018-11-06T18:35:46Z</dcterms:modified>
  <cp:category/>
  <cp:version/>
  <cp:contentType/>
  <cp:contentStatus/>
</cp:coreProperties>
</file>