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<sst xmlns="http://schemas.openxmlformats.org/spreadsheetml/2006/main" count="112" uniqueCount="110">
  <si>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</si>
  <si>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</si>
  <si>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</si>
  <si>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</si>
  <si>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</si>
  <si>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</si>
  <si>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</si>
  <si>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</si>
  <si>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</si>
  <si>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</si>
  <si>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</si>
  <si>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</si>
  <si>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</si>
  <si>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</si>
  <si>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</si>
  <si>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</si>
  <si>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</si>
  <si>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</si>
  <si>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</si>
  <si>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</si>
  <si>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</si>
  <si>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</si>
  <si>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</si>
  <si>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</si>
  <si>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</si>
  <si>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</si>
  <si>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</si>
  <si>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</si>
  <si>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</si>
  <si>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</si>
  <si>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</si>
  <si>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</si>
  <si>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</si>
  <si>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</si>
  <si>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</si>
  <si>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</si>
  <si>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</si>
  <si>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</si>
  <si>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</si>
  <si>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</si>
  <si>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</si>
  <si>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</si>
  <si>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</si>
  <si>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</si>
  <si>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</si>
  <si>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</si>
  <si>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</si>
  <si>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</si>
  <si>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</si>
  <si>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</si>
  <si>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</si>
  <si>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</si>
  <si>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</si>
  <si>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</si>
  <si>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</si>
  <si>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</si>
  <si>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</si>
  <si>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</si>
  <si>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</si>
  <si>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</si>
  <si>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</si>
  <si>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</si>
  <si>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</si>
  <si>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</si>
  <si>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</si>
  <si>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</si>
  <si>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</si>
  <si>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</si>
  <si>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</si>
  <si>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</si>
  <si>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</si>
  <si>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</si>
  <si>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</si>
  <si>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</si>
  <si>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</si>
  <si>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</si>
  <si>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</si>
  <si>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</si>
  <si>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</si>
  <si>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</si>
  <si>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</si>
  <si>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</si>
  <si>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</si>
  <si>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</si>
  <si>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</si>
  <si>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</si>
  <si>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</si>
  <si>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</si>
  <si>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</si>
  <si>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</si>
  <si>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</si>
  <si>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</si>
  <si>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</si>
  <si>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</si>
  <si>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</si>
  <si>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</si>
  <si>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</si>
  <si>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</si>
  <si>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</si>
  <si>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</si>
  <si>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</si>
  <si>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</si>
  <si>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</si>
  <si>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</si>
  <si>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</si>
  <si>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</si>
  <si>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</si>
  <si>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</si>
  <si>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</si>
  <si>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23/10/18 - VENCIMENTO 30/10/18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</si>
</sst>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514723</v>
      </c>
      <c r="C7" s="10">
        <f>C8+C20+C24</f>
        <v>334869</v>
      </c>
      <c r="D7" s="10">
        <f>D8+D20+D24</f>
        <v>339660</v>
      </c>
      <c r="E7" s="10">
        <f>E8+E20+E24</f>
        <v>65356</v>
      </c>
      <c r="F7" s="10">
        <f aca="true" t="shared" si="0" ref="F7:N7">F8+F20+F24</f>
        <v>332901</v>
      </c>
      <c r="G7" s="10">
        <f t="shared" si="0"/>
        <v>444607</v>
      </c>
      <c r="H7" s="10">
        <f>H8+H20+H24</f>
        <v>342545</v>
      </c>
      <c r="I7" s="10">
        <f>I8+I20+I24</f>
        <v>74190</v>
      </c>
      <c r="J7" s="10">
        <f>J8+J20+J24</f>
        <v>385806</v>
      </c>
      <c r="K7" s="10">
        <f>K8+K20+K24</f>
        <v>314439</v>
      </c>
      <c r="L7" s="10">
        <f>L8+L20+L24</f>
        <v>296354</v>
      </c>
      <c r="M7" s="10">
        <f t="shared" si="0"/>
        <v>157537</v>
      </c>
      <c r="N7" s="10">
        <f t="shared" si="0"/>
        <v>75853</v>
      </c>
      <c r="O7" s="10">
        <f>+O8+O20+O24</f>
        <v>3678840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220423</v>
      </c>
      <c r="C8" s="12">
        <f>+C9+C12+C16</f>
        <v>154581</v>
      </c>
      <c r="D8" s="12">
        <f>+D9+D12+D16</f>
        <v>168878</v>
      </c>
      <c r="E8" s="12">
        <f>+E9+E12+E16</f>
        <v>29697</v>
      </c>
      <c r="F8" s="12">
        <f aca="true" t="shared" si="1" ref="F8:N8">+F9+F12+F16</f>
        <v>154179</v>
      </c>
      <c r="G8" s="12">
        <f t="shared" si="1"/>
        <v>210855</v>
      </c>
      <c r="H8" s="12">
        <f>+H9+H12+H16</f>
        <v>156585</v>
      </c>
      <c r="I8" s="12">
        <f>+I9+I12+I16</f>
        <v>35530</v>
      </c>
      <c r="J8" s="12">
        <f>+J9+J12+J16</f>
        <v>182585</v>
      </c>
      <c r="K8" s="12">
        <f>+K9+K12+K16</f>
        <v>145513</v>
      </c>
      <c r="L8" s="12">
        <f>+L9+L12+L16</f>
        <v>135156</v>
      </c>
      <c r="M8" s="12">
        <f t="shared" si="1"/>
        <v>79821</v>
      </c>
      <c r="N8" s="12">
        <f t="shared" si="1"/>
        <v>39643</v>
      </c>
      <c r="O8" s="12">
        <f>SUM(B8:N8)</f>
        <v>1713446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17803</v>
      </c>
      <c r="C9" s="14">
        <v>16321</v>
      </c>
      <c r="D9" s="14">
        <v>11176</v>
      </c>
      <c r="E9" s="14">
        <v>2358</v>
      </c>
      <c r="F9" s="14">
        <v>10428</v>
      </c>
      <c r="G9" s="14">
        <v>16692</v>
      </c>
      <c r="H9" s="14">
        <v>17199</v>
      </c>
      <c r="I9" s="14">
        <v>3731</v>
      </c>
      <c r="J9" s="14">
        <v>9820</v>
      </c>
      <c r="K9" s="14">
        <v>14387</v>
      </c>
      <c r="L9" s="14">
        <v>8773</v>
      </c>
      <c r="M9" s="14">
        <v>7978</v>
      </c>
      <c r="N9" s="14">
        <v>4044</v>
      </c>
      <c r="O9" s="12">
        <f aca="true" t="shared" si="2" ref="O9:O19">SUM(B9:N9)</f>
        <v>140710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17803</v>
      </c>
      <c r="C10" s="14">
        <f>+C9-C11</f>
        <v>16321</v>
      </c>
      <c r="D10" s="14">
        <f>+D9-D11</f>
        <v>11176</v>
      </c>
      <c r="E10" s="14">
        <f>+E9-E11</f>
        <v>2358</v>
      </c>
      <c r="F10" s="14">
        <f aca="true" t="shared" si="3" ref="F10:N10">+F9-F11</f>
        <v>10428</v>
      </c>
      <c r="G10" s="14">
        <f t="shared" si="3"/>
        <v>16692</v>
      </c>
      <c r="H10" s="14">
        <f>+H9-H11</f>
        <v>17199</v>
      </c>
      <c r="I10" s="14">
        <f>+I9-I11</f>
        <v>3731</v>
      </c>
      <c r="J10" s="14">
        <f>+J9-J11</f>
        <v>9820</v>
      </c>
      <c r="K10" s="14">
        <f>+K9-K11</f>
        <v>14387</v>
      </c>
      <c r="L10" s="14">
        <f>+L9-L11</f>
        <v>8773</v>
      </c>
      <c r="M10" s="14">
        <f t="shared" si="3"/>
        <v>7978</v>
      </c>
      <c r="N10" s="14">
        <f t="shared" si="3"/>
        <v>4044</v>
      </c>
      <c r="O10" s="12">
        <f t="shared" si="2"/>
        <v>140710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193263</v>
      </c>
      <c r="C12" s="14">
        <f>C13+C14+C15</f>
        <v>131741</v>
      </c>
      <c r="D12" s="14">
        <f>D13+D14+D15</f>
        <v>151190</v>
      </c>
      <c r="E12" s="14">
        <f>E13+E14+E15</f>
        <v>26172</v>
      </c>
      <c r="F12" s="14">
        <f aca="true" t="shared" si="4" ref="F12:N12">F13+F14+F15</f>
        <v>136972</v>
      </c>
      <c r="G12" s="14">
        <f t="shared" si="4"/>
        <v>184511</v>
      </c>
      <c r="H12" s="14">
        <f>H13+H14+H15</f>
        <v>133016</v>
      </c>
      <c r="I12" s="14">
        <f>I13+I14+I15</f>
        <v>30484</v>
      </c>
      <c r="J12" s="14">
        <f>J13+J14+J15</f>
        <v>163945</v>
      </c>
      <c r="K12" s="14">
        <f>K13+K14+K15</f>
        <v>124808</v>
      </c>
      <c r="L12" s="14">
        <f>L13+L14+L15</f>
        <v>119916</v>
      </c>
      <c r="M12" s="14">
        <f t="shared" si="4"/>
        <v>68612</v>
      </c>
      <c r="N12" s="14">
        <f t="shared" si="4"/>
        <v>34275</v>
      </c>
      <c r="O12" s="12">
        <f t="shared" si="2"/>
        <v>1498905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93158</v>
      </c>
      <c r="C13" s="14">
        <v>63490</v>
      </c>
      <c r="D13" s="14">
        <v>71972</v>
      </c>
      <c r="E13" s="14">
        <v>12613</v>
      </c>
      <c r="F13" s="14">
        <v>63814</v>
      </c>
      <c r="G13" s="14">
        <v>86926</v>
      </c>
      <c r="H13" s="14">
        <v>65120</v>
      </c>
      <c r="I13" s="14">
        <v>15296</v>
      </c>
      <c r="J13" s="14">
        <v>79999</v>
      </c>
      <c r="K13" s="14">
        <v>59055</v>
      </c>
      <c r="L13" s="14">
        <v>56762</v>
      </c>
      <c r="M13" s="14">
        <v>31582</v>
      </c>
      <c r="N13" s="14">
        <v>15373</v>
      </c>
      <c r="O13" s="12">
        <f t="shared" si="2"/>
        <v>715160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89988</v>
      </c>
      <c r="C14" s="14">
        <v>58186</v>
      </c>
      <c r="D14" s="14">
        <v>73769</v>
      </c>
      <c r="E14" s="14">
        <v>12063</v>
      </c>
      <c r="F14" s="14">
        <v>64497</v>
      </c>
      <c r="G14" s="14">
        <v>84587</v>
      </c>
      <c r="H14" s="14">
        <v>59678</v>
      </c>
      <c r="I14" s="14">
        <v>13406</v>
      </c>
      <c r="J14" s="14">
        <v>77739</v>
      </c>
      <c r="K14" s="14">
        <v>59245</v>
      </c>
      <c r="L14" s="14">
        <v>56936</v>
      </c>
      <c r="M14" s="14">
        <v>33426</v>
      </c>
      <c r="N14" s="14">
        <v>17372</v>
      </c>
      <c r="O14" s="12">
        <f t="shared" si="2"/>
        <v>700892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10117</v>
      </c>
      <c r="C15" s="14">
        <v>10065</v>
      </c>
      <c r="D15" s="14">
        <v>5449</v>
      </c>
      <c r="E15" s="14">
        <v>1496</v>
      </c>
      <c r="F15" s="14">
        <v>8661</v>
      </c>
      <c r="G15" s="14">
        <v>12998</v>
      </c>
      <c r="H15" s="14">
        <v>8218</v>
      </c>
      <c r="I15" s="14">
        <v>1782</v>
      </c>
      <c r="J15" s="14">
        <v>6207</v>
      </c>
      <c r="K15" s="14">
        <v>6508</v>
      </c>
      <c r="L15" s="14">
        <v>6218</v>
      </c>
      <c r="M15" s="14">
        <v>3604</v>
      </c>
      <c r="N15" s="14">
        <v>1530</v>
      </c>
      <c r="O15" s="12">
        <f t="shared" si="2"/>
        <v>82853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9357</v>
      </c>
      <c r="C16" s="14">
        <f>C17+C18+C19</f>
        <v>6519</v>
      </c>
      <c r="D16" s="14">
        <f>D17+D18+D19</f>
        <v>6512</v>
      </c>
      <c r="E16" s="14">
        <f>E17+E18+E19</f>
        <v>1167</v>
      </c>
      <c r="F16" s="14">
        <f aca="true" t="shared" si="5" ref="F16:N16">F17+F18+F19</f>
        <v>6779</v>
      </c>
      <c r="G16" s="14">
        <f t="shared" si="5"/>
        <v>9652</v>
      </c>
      <c r="H16" s="14">
        <f>H17+H18+H19</f>
        <v>6370</v>
      </c>
      <c r="I16" s="14">
        <f>I17+I18+I19</f>
        <v>1315</v>
      </c>
      <c r="J16" s="14">
        <f>J17+J18+J19</f>
        <v>8820</v>
      </c>
      <c r="K16" s="14">
        <f>K17+K18+K19</f>
        <v>6318</v>
      </c>
      <c r="L16" s="14">
        <f>L17+L18+L19</f>
        <v>6467</v>
      </c>
      <c r="M16" s="14">
        <f t="shared" si="5"/>
        <v>3231</v>
      </c>
      <c r="N16" s="14">
        <f t="shared" si="5"/>
        <v>1324</v>
      </c>
      <c r="O16" s="12">
        <f t="shared" si="2"/>
        <v>73831</v>
      </c>
    </row>
    <row r="17" spans="1:26" ht="18.75" customHeight="1">
      <c r="A17" s="15" t="s">
        <v>16</v>
      </c>
      <c r="B17" s="14">
        <v>9330</v>
      </c>
      <c r="C17" s="14">
        <v>6507</v>
      </c>
      <c r="D17" s="14">
        <v>6509</v>
      </c>
      <c r="E17" s="14">
        <v>1165</v>
      </c>
      <c r="F17" s="14">
        <v>6774</v>
      </c>
      <c r="G17" s="14">
        <v>9637</v>
      </c>
      <c r="H17" s="14">
        <v>6357</v>
      </c>
      <c r="I17" s="14">
        <v>1312</v>
      </c>
      <c r="J17" s="14">
        <v>8795</v>
      </c>
      <c r="K17" s="14">
        <v>6304</v>
      </c>
      <c r="L17" s="14">
        <v>6461</v>
      </c>
      <c r="M17" s="14">
        <v>3226</v>
      </c>
      <c r="N17" s="14">
        <v>1324</v>
      </c>
      <c r="O17" s="12">
        <f t="shared" si="2"/>
        <v>73701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16</v>
      </c>
      <c r="C18" s="14">
        <v>7</v>
      </c>
      <c r="D18" s="14">
        <v>3</v>
      </c>
      <c r="E18" s="14">
        <v>2</v>
      </c>
      <c r="F18" s="14">
        <v>1</v>
      </c>
      <c r="G18" s="14">
        <v>9</v>
      </c>
      <c r="H18" s="14">
        <v>9</v>
      </c>
      <c r="I18" s="14">
        <v>3</v>
      </c>
      <c r="J18" s="14">
        <v>8</v>
      </c>
      <c r="K18" s="14">
        <v>10</v>
      </c>
      <c r="L18" s="14">
        <v>3</v>
      </c>
      <c r="M18" s="14">
        <v>2</v>
      </c>
      <c r="N18" s="14">
        <v>0</v>
      </c>
      <c r="O18" s="12">
        <f t="shared" si="2"/>
        <v>73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5</v>
      </c>
      <c r="D19" s="14">
        <v>0</v>
      </c>
      <c r="E19" s="14">
        <v>0</v>
      </c>
      <c r="F19" s="14">
        <v>4</v>
      </c>
      <c r="G19" s="14">
        <v>6</v>
      </c>
      <c r="H19" s="14">
        <v>4</v>
      </c>
      <c r="I19" s="14">
        <v>0</v>
      </c>
      <c r="J19" s="14">
        <v>17</v>
      </c>
      <c r="K19" s="14">
        <v>4</v>
      </c>
      <c r="L19" s="14">
        <v>3</v>
      </c>
      <c r="M19" s="14">
        <v>3</v>
      </c>
      <c r="N19" s="14">
        <v>0</v>
      </c>
      <c r="O19" s="12">
        <f t="shared" si="2"/>
        <v>57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141189</v>
      </c>
      <c r="C20" s="18">
        <f>C21+C22+C23</f>
        <v>77633</v>
      </c>
      <c r="D20" s="18">
        <f>D21+D22+D23</f>
        <v>70752</v>
      </c>
      <c r="E20" s="18">
        <f>E21+E22+E23</f>
        <v>13563</v>
      </c>
      <c r="F20" s="18">
        <f aca="true" t="shared" si="6" ref="F20:N20">F21+F22+F23</f>
        <v>72918</v>
      </c>
      <c r="G20" s="18">
        <f t="shared" si="6"/>
        <v>95842</v>
      </c>
      <c r="H20" s="18">
        <f>H21+H22+H23</f>
        <v>86971</v>
      </c>
      <c r="I20" s="18">
        <f>I21+I22+I23</f>
        <v>18113</v>
      </c>
      <c r="J20" s="18">
        <f>J21+J22+J23</f>
        <v>98702</v>
      </c>
      <c r="K20" s="18">
        <f>K21+K22+K23</f>
        <v>75587</v>
      </c>
      <c r="L20" s="18">
        <f>L21+L22+L23</f>
        <v>86719</v>
      </c>
      <c r="M20" s="18">
        <f t="shared" si="6"/>
        <v>44546</v>
      </c>
      <c r="N20" s="18">
        <f t="shared" si="6"/>
        <v>19819</v>
      </c>
      <c r="O20" s="12">
        <f aca="true" t="shared" si="7" ref="O20:O26">SUM(B20:N20)</f>
        <v>902354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74933</v>
      </c>
      <c r="C21" s="14">
        <v>43852</v>
      </c>
      <c r="D21" s="14">
        <v>38645</v>
      </c>
      <c r="E21" s="14">
        <v>7518</v>
      </c>
      <c r="F21" s="14">
        <v>39170</v>
      </c>
      <c r="G21" s="14">
        <v>52782</v>
      </c>
      <c r="H21" s="14">
        <v>48665</v>
      </c>
      <c r="I21" s="14">
        <v>10533</v>
      </c>
      <c r="J21" s="14">
        <v>53729</v>
      </c>
      <c r="K21" s="14">
        <v>40527</v>
      </c>
      <c r="L21" s="14">
        <v>45556</v>
      </c>
      <c r="M21" s="14">
        <v>23280</v>
      </c>
      <c r="N21" s="14">
        <v>9985</v>
      </c>
      <c r="O21" s="12">
        <f t="shared" si="7"/>
        <v>489175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60968</v>
      </c>
      <c r="C22" s="14">
        <v>29962</v>
      </c>
      <c r="D22" s="14">
        <v>30128</v>
      </c>
      <c r="E22" s="14">
        <v>5476</v>
      </c>
      <c r="F22" s="14">
        <v>30498</v>
      </c>
      <c r="G22" s="14">
        <v>38583</v>
      </c>
      <c r="H22" s="14">
        <v>35067</v>
      </c>
      <c r="I22" s="14">
        <v>6971</v>
      </c>
      <c r="J22" s="14">
        <v>41814</v>
      </c>
      <c r="K22" s="14">
        <v>32364</v>
      </c>
      <c r="L22" s="14">
        <v>38012</v>
      </c>
      <c r="M22" s="14">
        <v>19558</v>
      </c>
      <c r="N22" s="14">
        <v>9239</v>
      </c>
      <c r="O22" s="12">
        <f t="shared" si="7"/>
        <v>378640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5288</v>
      </c>
      <c r="C23" s="14">
        <v>3819</v>
      </c>
      <c r="D23" s="14">
        <v>1979</v>
      </c>
      <c r="E23" s="14">
        <v>569</v>
      </c>
      <c r="F23" s="14">
        <v>3250</v>
      </c>
      <c r="G23" s="14">
        <v>4477</v>
      </c>
      <c r="H23" s="14">
        <v>3239</v>
      </c>
      <c r="I23" s="14">
        <v>609</v>
      </c>
      <c r="J23" s="14">
        <v>3159</v>
      </c>
      <c r="K23" s="14">
        <v>2696</v>
      </c>
      <c r="L23" s="14">
        <v>3151</v>
      </c>
      <c r="M23" s="14">
        <v>1708</v>
      </c>
      <c r="N23" s="14">
        <v>595</v>
      </c>
      <c r="O23" s="12">
        <f t="shared" si="7"/>
        <v>34539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153111</v>
      </c>
      <c r="C24" s="14">
        <f>C25+C26</f>
        <v>102655</v>
      </c>
      <c r="D24" s="14">
        <f>D25+D26</f>
        <v>100030</v>
      </c>
      <c r="E24" s="14">
        <f>E25+E26</f>
        <v>22096</v>
      </c>
      <c r="F24" s="14">
        <f aca="true" t="shared" si="8" ref="F24:N24">F25+F26</f>
        <v>105804</v>
      </c>
      <c r="G24" s="14">
        <f t="shared" si="8"/>
        <v>137910</v>
      </c>
      <c r="H24" s="14">
        <f>H25+H26</f>
        <v>98989</v>
      </c>
      <c r="I24" s="14">
        <f>I25+I26</f>
        <v>20547</v>
      </c>
      <c r="J24" s="14">
        <f>J25+J26</f>
        <v>104519</v>
      </c>
      <c r="K24" s="14">
        <f>K25+K26</f>
        <v>93339</v>
      </c>
      <c r="L24" s="14">
        <f>L25+L26</f>
        <v>74479</v>
      </c>
      <c r="M24" s="14">
        <f t="shared" si="8"/>
        <v>33170</v>
      </c>
      <c r="N24" s="14">
        <f t="shared" si="8"/>
        <v>16391</v>
      </c>
      <c r="O24" s="12">
        <f t="shared" si="7"/>
        <v>1063040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76762</v>
      </c>
      <c r="C25" s="14">
        <v>57709</v>
      </c>
      <c r="D25" s="14">
        <v>52895</v>
      </c>
      <c r="E25" s="14">
        <v>13096</v>
      </c>
      <c r="F25" s="14">
        <v>58202</v>
      </c>
      <c r="G25" s="14">
        <v>80929</v>
      </c>
      <c r="H25" s="14">
        <v>57964</v>
      </c>
      <c r="I25" s="14">
        <v>13399</v>
      </c>
      <c r="J25" s="14">
        <v>52193</v>
      </c>
      <c r="K25" s="14">
        <v>50229</v>
      </c>
      <c r="L25" s="14">
        <v>40297</v>
      </c>
      <c r="M25" s="14">
        <v>17542</v>
      </c>
      <c r="N25" s="14">
        <v>7788</v>
      </c>
      <c r="O25" s="12">
        <f t="shared" si="7"/>
        <v>579005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76349</v>
      </c>
      <c r="C26" s="14">
        <v>44946</v>
      </c>
      <c r="D26" s="14">
        <v>47135</v>
      </c>
      <c r="E26" s="14">
        <v>9000</v>
      </c>
      <c r="F26" s="14">
        <v>47602</v>
      </c>
      <c r="G26" s="14">
        <v>56981</v>
      </c>
      <c r="H26" s="14">
        <v>41025</v>
      </c>
      <c r="I26" s="14">
        <v>7148</v>
      </c>
      <c r="J26" s="14">
        <v>52326</v>
      </c>
      <c r="K26" s="14">
        <v>43110</v>
      </c>
      <c r="L26" s="14">
        <v>34182</v>
      </c>
      <c r="M26" s="14">
        <v>15628</v>
      </c>
      <c r="N26" s="14">
        <v>8603</v>
      </c>
      <c r="O26" s="12">
        <f t="shared" si="7"/>
        <v>484035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1129629.8188</v>
      </c>
      <c r="C36" s="60">
        <f aca="true" t="shared" si="11" ref="C36:N36">C37+C38+C39+C40</f>
        <v>776582.4188999999</v>
      </c>
      <c r="D36" s="60">
        <f t="shared" si="11"/>
        <v>677593.4120000001</v>
      </c>
      <c r="E36" s="60">
        <f t="shared" si="11"/>
        <v>193408.0108</v>
      </c>
      <c r="F36" s="60">
        <f t="shared" si="11"/>
        <v>753044.6215</v>
      </c>
      <c r="G36" s="60">
        <f t="shared" si="11"/>
        <v>791888.8042</v>
      </c>
      <c r="H36" s="60">
        <f t="shared" si="11"/>
        <v>746000.522</v>
      </c>
      <c r="I36" s="60">
        <f>I37+I38+I39+I40</f>
        <v>162357.396</v>
      </c>
      <c r="J36" s="60">
        <f>J37+J38+J39+J40</f>
        <v>849651.6404</v>
      </c>
      <c r="K36" s="60">
        <f>K37+K38+K39+K40</f>
        <v>795279.5094</v>
      </c>
      <c r="L36" s="60">
        <f>L37+L38+L39+L40</f>
        <v>731677.5256</v>
      </c>
      <c r="M36" s="60">
        <f t="shared" si="11"/>
        <v>488337.2305</v>
      </c>
      <c r="N36" s="60">
        <f t="shared" si="11"/>
        <v>201244.2743</v>
      </c>
      <c r="O36" s="60">
        <f>O37+O38+O39+O40</f>
        <v>8296695.1844</v>
      </c>
    </row>
    <row r="37" spans="1:15" ht="18.75" customHeight="1">
      <c r="A37" s="57" t="s">
        <v>49</v>
      </c>
      <c r="B37" s="54">
        <f aca="true" t="shared" si="12" ref="B37:N37">B29*B7</f>
        <v>1124978.5888</v>
      </c>
      <c r="C37" s="54">
        <f t="shared" si="12"/>
        <v>769562.4489</v>
      </c>
      <c r="D37" s="54">
        <f t="shared" si="12"/>
        <v>665971.3620000001</v>
      </c>
      <c r="E37" s="54">
        <f t="shared" si="12"/>
        <v>193408.0108</v>
      </c>
      <c r="F37" s="54">
        <f t="shared" si="12"/>
        <v>749526.6015</v>
      </c>
      <c r="G37" s="54">
        <f t="shared" si="12"/>
        <v>787221.1542</v>
      </c>
      <c r="H37" s="54">
        <f t="shared" si="12"/>
        <v>742500.542</v>
      </c>
      <c r="I37" s="54">
        <f>I29*I7</f>
        <v>162357.396</v>
      </c>
      <c r="J37" s="54">
        <f>J29*J7</f>
        <v>838510.7604</v>
      </c>
      <c r="K37" s="54">
        <f>K29*K7</f>
        <v>781255.1394</v>
      </c>
      <c r="L37" s="54">
        <f>L29*L7</f>
        <v>720555.1156</v>
      </c>
      <c r="M37" s="54">
        <f t="shared" si="12"/>
        <v>483087.2105</v>
      </c>
      <c r="N37" s="54">
        <f t="shared" si="12"/>
        <v>198970.0043</v>
      </c>
      <c r="O37" s="56">
        <f>SUM(B37:N37)</f>
        <v>8217904.3344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11622.05</v>
      </c>
      <c r="E40" s="54">
        <v>0</v>
      </c>
      <c r="F40" s="54">
        <v>3518.02</v>
      </c>
      <c r="G40" s="54">
        <v>4667.65</v>
      </c>
      <c r="H40" s="54">
        <v>3499.98</v>
      </c>
      <c r="I40" s="54">
        <v>0</v>
      </c>
      <c r="J40" s="54">
        <v>11140.88</v>
      </c>
      <c r="K40" s="54">
        <v>14024.37</v>
      </c>
      <c r="L40" s="54">
        <v>11122.41</v>
      </c>
      <c r="M40" s="54">
        <v>5250.02</v>
      </c>
      <c r="N40" s="54">
        <v>2274.27</v>
      </c>
      <c r="O40" s="56">
        <f>SUM(B40:N40)</f>
        <v>78790.85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-71212</v>
      </c>
      <c r="C42" s="25">
        <f aca="true" t="shared" si="15" ref="C42:N42">+C43+C46+C58+C59</f>
        <v>-65284</v>
      </c>
      <c r="D42" s="25">
        <f t="shared" si="15"/>
        <v>-65183.14</v>
      </c>
      <c r="E42" s="25">
        <f t="shared" si="15"/>
        <v>-9432</v>
      </c>
      <c r="F42" s="25">
        <f t="shared" si="15"/>
        <v>-42212</v>
      </c>
      <c r="G42" s="25">
        <f t="shared" si="15"/>
        <v>-67268</v>
      </c>
      <c r="H42" s="25">
        <f t="shared" si="15"/>
        <v>-68796</v>
      </c>
      <c r="I42" s="25">
        <f>+I43+I46+I58+I59</f>
        <v>154076</v>
      </c>
      <c r="J42" s="25">
        <f>+J43+J46+J58+J59</f>
        <v>-39280</v>
      </c>
      <c r="K42" s="25">
        <f>+K43+K46+K58+K59</f>
        <v>-57548</v>
      </c>
      <c r="L42" s="25">
        <f>+L43+L46+L58+L59</f>
        <v>-35092</v>
      </c>
      <c r="M42" s="25">
        <f t="shared" si="15"/>
        <v>-31912</v>
      </c>
      <c r="N42" s="25">
        <f t="shared" si="15"/>
        <v>-16176</v>
      </c>
      <c r="O42" s="25">
        <f>+O43+O46+O58+O59</f>
        <v>-415319.14</v>
      </c>
    </row>
    <row r="43" spans="1:15" ht="18.75" customHeight="1">
      <c r="A43" s="17" t="s">
        <v>54</v>
      </c>
      <c r="B43" s="26">
        <f>B44+B45</f>
        <v>-71212</v>
      </c>
      <c r="C43" s="26">
        <f>C44+C45</f>
        <v>-65284</v>
      </c>
      <c r="D43" s="26">
        <f>D44+D45</f>
        <v>-44704</v>
      </c>
      <c r="E43" s="26">
        <f>E44+E45</f>
        <v>-9432</v>
      </c>
      <c r="F43" s="26">
        <f aca="true" t="shared" si="16" ref="F43:N43">F44+F45</f>
        <v>-41712</v>
      </c>
      <c r="G43" s="26">
        <f t="shared" si="16"/>
        <v>-66768</v>
      </c>
      <c r="H43" s="26">
        <f t="shared" si="16"/>
        <v>-68796</v>
      </c>
      <c r="I43" s="26">
        <f>I44+I45</f>
        <v>-14924</v>
      </c>
      <c r="J43" s="26">
        <f>J44+J45</f>
        <v>-39280</v>
      </c>
      <c r="K43" s="26">
        <f>K44+K45</f>
        <v>-57548</v>
      </c>
      <c r="L43" s="26">
        <f>L44+L45</f>
        <v>-35092</v>
      </c>
      <c r="M43" s="26">
        <f t="shared" si="16"/>
        <v>-31912</v>
      </c>
      <c r="N43" s="26">
        <f t="shared" si="16"/>
        <v>-16176</v>
      </c>
      <c r="O43" s="25">
        <f aca="true" t="shared" si="17" ref="O43:O59">SUM(B43:N43)</f>
        <v>-562840</v>
      </c>
    </row>
    <row r="44" spans="1:26" ht="18.75" customHeight="1">
      <c r="A44" s="13" t="s">
        <v>55</v>
      </c>
      <c r="B44" s="20">
        <f>ROUND(-B9*$D$3,2)</f>
        <v>-71212</v>
      </c>
      <c r="C44" s="20">
        <f>ROUND(-C9*$D$3,2)</f>
        <v>-65284</v>
      </c>
      <c r="D44" s="20">
        <f>ROUND(-D9*$D$3,2)</f>
        <v>-44704</v>
      </c>
      <c r="E44" s="20">
        <f>ROUND(-E9*$D$3,2)</f>
        <v>-9432</v>
      </c>
      <c r="F44" s="20">
        <f aca="true" t="shared" si="18" ref="F44:N44">ROUND(-F9*$D$3,2)</f>
        <v>-41712</v>
      </c>
      <c r="G44" s="20">
        <f t="shared" si="18"/>
        <v>-66768</v>
      </c>
      <c r="H44" s="20">
        <f t="shared" si="18"/>
        <v>-68796</v>
      </c>
      <c r="I44" s="20">
        <f>ROUND(-I9*$D$3,2)</f>
        <v>-14924</v>
      </c>
      <c r="J44" s="20">
        <f>ROUND(-J9*$D$3,2)</f>
        <v>-39280</v>
      </c>
      <c r="K44" s="20">
        <f>ROUND(-K9*$D$3,2)</f>
        <v>-57548</v>
      </c>
      <c r="L44" s="20">
        <f>ROUND(-L9*$D$3,2)</f>
        <v>-35092</v>
      </c>
      <c r="M44" s="20">
        <f t="shared" si="18"/>
        <v>-31912</v>
      </c>
      <c r="N44" s="20">
        <f t="shared" si="18"/>
        <v>-16176</v>
      </c>
      <c r="O44" s="46">
        <f t="shared" si="17"/>
        <v>-562840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-20479.14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169000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147520.86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-500-19979.14</f>
        <v>-20479.14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-22479.14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170000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170000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1058417.8188</v>
      </c>
      <c r="C61" s="29">
        <f t="shared" si="21"/>
        <v>711298.4188999999</v>
      </c>
      <c r="D61" s="29">
        <f t="shared" si="21"/>
        <v>612410.2720000001</v>
      </c>
      <c r="E61" s="29">
        <f t="shared" si="21"/>
        <v>183976.0108</v>
      </c>
      <c r="F61" s="29">
        <f t="shared" si="21"/>
        <v>710832.6215</v>
      </c>
      <c r="G61" s="29">
        <f t="shared" si="21"/>
        <v>724620.8042</v>
      </c>
      <c r="H61" s="29">
        <f t="shared" si="21"/>
        <v>677204.522</v>
      </c>
      <c r="I61" s="29">
        <f t="shared" si="21"/>
        <v>316433.396</v>
      </c>
      <c r="J61" s="29">
        <f>+J36+J42</f>
        <v>810371.6404</v>
      </c>
      <c r="K61" s="29">
        <f>+K36+K42</f>
        <v>737731.5094</v>
      </c>
      <c r="L61" s="29">
        <f>+L36+L42</f>
        <v>696585.5256</v>
      </c>
      <c r="M61" s="29">
        <f t="shared" si="21"/>
        <v>456425.2305</v>
      </c>
      <c r="N61" s="29">
        <f t="shared" si="21"/>
        <v>185068.2743</v>
      </c>
      <c r="O61" s="29">
        <f>SUM(B61:N61)</f>
        <v>7881376.044399999</v>
      </c>
      <c r="P61"/>
      <c r="Q61" s="76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1058417.82</v>
      </c>
      <c r="C64" s="36">
        <f aca="true" t="shared" si="22" ref="C64:N64">SUM(C65:C78)</f>
        <v>711298.42</v>
      </c>
      <c r="D64" s="36">
        <f t="shared" si="22"/>
        <v>612410.27</v>
      </c>
      <c r="E64" s="36">
        <f t="shared" si="22"/>
        <v>183976.01</v>
      </c>
      <c r="F64" s="36">
        <f t="shared" si="22"/>
        <v>710832.62</v>
      </c>
      <c r="G64" s="36">
        <f t="shared" si="22"/>
        <v>724620.8</v>
      </c>
      <c r="H64" s="36">
        <f t="shared" si="22"/>
        <v>677204.52</v>
      </c>
      <c r="I64" s="36">
        <f t="shared" si="22"/>
        <v>316433.4</v>
      </c>
      <c r="J64" s="36">
        <f t="shared" si="22"/>
        <v>810371.64</v>
      </c>
      <c r="K64" s="36">
        <f t="shared" si="22"/>
        <v>737731.51</v>
      </c>
      <c r="L64" s="36">
        <f t="shared" si="22"/>
        <v>696585.53</v>
      </c>
      <c r="M64" s="36">
        <f t="shared" si="22"/>
        <v>456425.23</v>
      </c>
      <c r="N64" s="36">
        <f t="shared" si="22"/>
        <v>185068.27</v>
      </c>
      <c r="O64" s="29">
        <f>SUM(O65:O78)</f>
        <v>7881376.040000001</v>
      </c>
    </row>
    <row r="65" spans="1:16" ht="18.75" customHeight="1">
      <c r="A65" s="17" t="s">
        <v>69</v>
      </c>
      <c r="B65" s="36">
        <v>212975.91</v>
      </c>
      <c r="C65" s="36">
        <v>226641.67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439617.58</v>
      </c>
      <c r="P65"/>
    </row>
    <row r="66" spans="1:16" ht="18.75" customHeight="1">
      <c r="A66" s="17" t="s">
        <v>70</v>
      </c>
      <c r="B66" s="36">
        <v>845441.91</v>
      </c>
      <c r="C66" s="36">
        <v>484656.75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1330098.6600000001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612410.27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612410.27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183976.01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183976.01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710832.62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710832.62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724620.8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724620.8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677204.52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677204.52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316433.4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316433.4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810371.64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810371.64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737731.51</v>
      </c>
      <c r="L74" s="35">
        <v>0</v>
      </c>
      <c r="M74" s="35">
        <v>0</v>
      </c>
      <c r="N74" s="35">
        <v>0</v>
      </c>
      <c r="O74" s="29">
        <f t="shared" si="23"/>
        <v>737731.51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696585.53</v>
      </c>
      <c r="M75" s="35">
        <v>0</v>
      </c>
      <c r="N75" s="35">
        <v>0</v>
      </c>
      <c r="O75" s="26">
        <f t="shared" si="23"/>
        <v>696585.53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456425.23</v>
      </c>
      <c r="N76" s="35">
        <v>0</v>
      </c>
      <c r="O76" s="29">
        <f t="shared" si="23"/>
        <v>456425.23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185068.27</v>
      </c>
      <c r="O77" s="26">
        <f t="shared" si="23"/>
        <v>185068.27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2.438967799491061</v>
      </c>
      <c r="C82" s="44">
        <v>2.5513141839137443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1.9607000000000003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2018-10-30T20:13:22Z</dcterms:modified>
  <cp:category/>
  <cp:version/>
  <cp:contentType/>
  <cp:contentStatus/>
</cp:coreProperties>
</file>