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<sst xmlns="http://schemas.openxmlformats.org/spreadsheetml/2006/main" count="114" uniqueCount="112">
  <si>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</si>
  <si>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</si>
  <si>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</si>
  <si>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</si>
  <si>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</si>
  <si>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</si>
  <si>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</si>
  <si>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</si>
  <si>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</si>
  <si>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</si>
  <si>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</si>
  <si>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</si>
  <si>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</si>
  <si>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</si>
  <si>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</si>
  <si>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</si>
  <si>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</si>
  <si>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</si>
  <si>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</si>
  <si>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</si>
  <si>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</si>
  <si>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</si>
  <si>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</si>
  <si>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</si>
  <si>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</si>
  <si>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</si>
  <si>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</si>
  <si>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</si>
  <si>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</si>
  <si>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</si>
  <si>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</si>
  <si>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</si>
  <si>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</si>
  <si>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</si>
  <si>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</si>
  <si>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</si>
  <si>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</si>
  <si>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</si>
  <si>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</si>
  <si>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</si>
  <si>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</si>
  <si>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</si>
  <si>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</si>
  <si>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</si>
  <si>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</si>
  <si>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</si>
  <si>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</si>
  <si>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</si>
  <si>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</si>
  <si>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</si>
  <si>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</si>
  <si>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</si>
  <si>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</si>
  <si>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</si>
  <si>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</si>
  <si>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</si>
  <si>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</si>
  <si>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</si>
  <si>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</si>
  <si>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</si>
  <si>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</si>
  <si>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</si>
  <si>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</si>
  <si>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</si>
  <si>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</si>
  <si>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</si>
  <si>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</si>
  <si>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</si>
  <si>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</si>
  <si>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</si>
  <si>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</si>
  <si>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</si>
  <si>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</si>
  <si>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</si>
  <si>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</si>
  <si>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</si>
  <si>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</si>
  <si>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</si>
  <si>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</si>
  <si>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</si>
  <si>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</si>
  <si>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</si>
  <si>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</si>
  <si>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</si>
  <si>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</si>
  <si>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</si>
  <si>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</si>
  <si>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</si>
  <si>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</si>
  <si>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</si>
  <si>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</si>
  <si>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</si>
  <si>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</si>
  <si>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</si>
  <si>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</si>
  <si>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</si>
  <si>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</si>
  <si>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</si>
  <si>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</si>
  <si>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</si>
  <si>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</si>
  <si>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</si>
  <si>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</si>
  <si>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</si>
  <si>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</si>
  <si>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</si>
  <si>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</si>
  <si>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</si>
  <si>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</si>
  <si>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21/10/18 - VENCIMENTO 26/10/18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</si>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</sst>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211140</v>
      </c>
      <c r="C7" s="10">
        <f>C8+C20+C24</f>
        <v>135698</v>
      </c>
      <c r="D7" s="10">
        <f>D8+D20+D24</f>
        <v>179939</v>
      </c>
      <c r="E7" s="10">
        <f>E8+E20+E24</f>
        <v>26110</v>
      </c>
      <c r="F7" s="10">
        <f aca="true" t="shared" si="0" ref="F7:N7">F8+F20+F24</f>
        <v>148874</v>
      </c>
      <c r="G7" s="10">
        <f t="shared" si="0"/>
        <v>210813</v>
      </c>
      <c r="H7" s="10">
        <f>H8+H20+H24</f>
        <v>135418</v>
      </c>
      <c r="I7" s="10">
        <f>I8+I20+I24</f>
        <v>28509</v>
      </c>
      <c r="J7" s="10">
        <f>J8+J20+J24</f>
        <v>187733</v>
      </c>
      <c r="K7" s="10">
        <f>K8+K20+K24</f>
        <v>137280</v>
      </c>
      <c r="L7" s="10">
        <f>L8+L20+L24</f>
        <v>182464</v>
      </c>
      <c r="M7" s="10">
        <f t="shared" si="0"/>
        <v>54454</v>
      </c>
      <c r="N7" s="10">
        <f t="shared" si="0"/>
        <v>30843</v>
      </c>
      <c r="O7" s="10">
        <f>+O8+O20+O24</f>
        <v>1669275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94322</v>
      </c>
      <c r="C8" s="12">
        <f>+C9+C12+C16</f>
        <v>63829</v>
      </c>
      <c r="D8" s="12">
        <f>+D9+D12+D16</f>
        <v>86625</v>
      </c>
      <c r="E8" s="12">
        <f>+E9+E12+E16</f>
        <v>11690</v>
      </c>
      <c r="F8" s="12">
        <f aca="true" t="shared" si="1" ref="F8:N8">+F9+F12+F16</f>
        <v>68638</v>
      </c>
      <c r="G8" s="12">
        <f t="shared" si="1"/>
        <v>98938</v>
      </c>
      <c r="H8" s="12">
        <f>+H9+H12+H16</f>
        <v>66333</v>
      </c>
      <c r="I8" s="12">
        <f>+I9+I12+I16</f>
        <v>13572</v>
      </c>
      <c r="J8" s="12">
        <f>+J9+J12+J16</f>
        <v>87110</v>
      </c>
      <c r="K8" s="12">
        <f>+K9+K12+K16</f>
        <v>64580</v>
      </c>
      <c r="L8" s="12">
        <f>+L9+L12+L16</f>
        <v>85546</v>
      </c>
      <c r="M8" s="12">
        <f t="shared" si="1"/>
        <v>27906</v>
      </c>
      <c r="N8" s="12">
        <f t="shared" si="1"/>
        <v>16335</v>
      </c>
      <c r="O8" s="12">
        <f>SUM(B8:N8)</f>
        <v>785424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13239</v>
      </c>
      <c r="C9" s="14">
        <v>11894</v>
      </c>
      <c r="D9" s="14">
        <v>10519</v>
      </c>
      <c r="E9" s="14">
        <v>1366</v>
      </c>
      <c r="F9" s="14">
        <v>8806</v>
      </c>
      <c r="G9" s="14">
        <v>14210</v>
      </c>
      <c r="H9" s="14">
        <v>11875</v>
      </c>
      <c r="I9" s="14">
        <v>2590</v>
      </c>
      <c r="J9" s="14">
        <v>9008</v>
      </c>
      <c r="K9" s="14">
        <v>10655</v>
      </c>
      <c r="L9" s="14">
        <v>9745</v>
      </c>
      <c r="M9" s="14">
        <v>4164</v>
      </c>
      <c r="N9" s="14">
        <v>2344</v>
      </c>
      <c r="O9" s="12">
        <f aca="true" t="shared" si="2" ref="O9:O19">SUM(B9:N9)</f>
        <v>110415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13239</v>
      </c>
      <c r="C10" s="14">
        <f>+C9-C11</f>
        <v>11894</v>
      </c>
      <c r="D10" s="14">
        <f>+D9-D11</f>
        <v>10519</v>
      </c>
      <c r="E10" s="14">
        <f>+E9-E11</f>
        <v>1366</v>
      </c>
      <c r="F10" s="14">
        <f aca="true" t="shared" si="3" ref="F10:N10">+F9-F11</f>
        <v>8806</v>
      </c>
      <c r="G10" s="14">
        <f t="shared" si="3"/>
        <v>14210</v>
      </c>
      <c r="H10" s="14">
        <f>+H9-H11</f>
        <v>11875</v>
      </c>
      <c r="I10" s="14">
        <f>+I9-I11</f>
        <v>2590</v>
      </c>
      <c r="J10" s="14">
        <f>+J9-J11</f>
        <v>9008</v>
      </c>
      <c r="K10" s="14">
        <f>+K9-K11</f>
        <v>10655</v>
      </c>
      <c r="L10" s="14">
        <f>+L9-L11</f>
        <v>9745</v>
      </c>
      <c r="M10" s="14">
        <f t="shared" si="3"/>
        <v>4164</v>
      </c>
      <c r="N10" s="14">
        <f t="shared" si="3"/>
        <v>2344</v>
      </c>
      <c r="O10" s="12">
        <f t="shared" si="2"/>
        <v>110415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76392</v>
      </c>
      <c r="C12" s="14">
        <f>C13+C14+C15</f>
        <v>48785</v>
      </c>
      <c r="D12" s="14">
        <f>D13+D14+D15</f>
        <v>72174</v>
      </c>
      <c r="E12" s="14">
        <f>E13+E14+E15</f>
        <v>9842</v>
      </c>
      <c r="F12" s="14">
        <f aca="true" t="shared" si="4" ref="F12:N12">F13+F14+F15</f>
        <v>56424</v>
      </c>
      <c r="G12" s="14">
        <f t="shared" si="4"/>
        <v>79894</v>
      </c>
      <c r="H12" s="14">
        <f>H13+H14+H15</f>
        <v>51569</v>
      </c>
      <c r="I12" s="14">
        <f>I13+I14+I15</f>
        <v>10378</v>
      </c>
      <c r="J12" s="14">
        <f>J13+J14+J15</f>
        <v>73306</v>
      </c>
      <c r="K12" s="14">
        <f>K13+K14+K15</f>
        <v>50631</v>
      </c>
      <c r="L12" s="14">
        <f>L13+L14+L15</f>
        <v>70943</v>
      </c>
      <c r="M12" s="14">
        <f t="shared" si="4"/>
        <v>22488</v>
      </c>
      <c r="N12" s="14">
        <f t="shared" si="4"/>
        <v>13400</v>
      </c>
      <c r="O12" s="12">
        <f t="shared" si="2"/>
        <v>636226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36030</v>
      </c>
      <c r="C13" s="14">
        <v>23633</v>
      </c>
      <c r="D13" s="14">
        <v>34078</v>
      </c>
      <c r="E13" s="14">
        <v>4513</v>
      </c>
      <c r="F13" s="14">
        <v>26862</v>
      </c>
      <c r="G13" s="14">
        <v>37405</v>
      </c>
      <c r="H13" s="14">
        <v>23945</v>
      </c>
      <c r="I13" s="14">
        <v>5020</v>
      </c>
      <c r="J13" s="14">
        <v>34828</v>
      </c>
      <c r="K13" s="14">
        <v>22729</v>
      </c>
      <c r="L13" s="14">
        <v>30609</v>
      </c>
      <c r="M13" s="14">
        <v>9234</v>
      </c>
      <c r="N13" s="14">
        <v>5279</v>
      </c>
      <c r="O13" s="12">
        <f t="shared" si="2"/>
        <v>294165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37581</v>
      </c>
      <c r="C14" s="14">
        <v>22713</v>
      </c>
      <c r="D14" s="14">
        <v>35966</v>
      </c>
      <c r="E14" s="14">
        <v>4945</v>
      </c>
      <c r="F14" s="14">
        <v>27216</v>
      </c>
      <c r="G14" s="14">
        <v>38368</v>
      </c>
      <c r="H14" s="14">
        <v>25471</v>
      </c>
      <c r="I14" s="14">
        <v>4899</v>
      </c>
      <c r="J14" s="14">
        <v>36539</v>
      </c>
      <c r="K14" s="14">
        <v>25949</v>
      </c>
      <c r="L14" s="14">
        <v>37800</v>
      </c>
      <c r="M14" s="14">
        <v>12358</v>
      </c>
      <c r="N14" s="14">
        <v>7676</v>
      </c>
      <c r="O14" s="12">
        <f t="shared" si="2"/>
        <v>317481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2781</v>
      </c>
      <c r="C15" s="14">
        <v>2439</v>
      </c>
      <c r="D15" s="14">
        <v>2130</v>
      </c>
      <c r="E15" s="14">
        <v>384</v>
      </c>
      <c r="F15" s="14">
        <v>2346</v>
      </c>
      <c r="G15" s="14">
        <v>4121</v>
      </c>
      <c r="H15" s="14">
        <v>2153</v>
      </c>
      <c r="I15" s="14">
        <v>459</v>
      </c>
      <c r="J15" s="14">
        <v>1939</v>
      </c>
      <c r="K15" s="14">
        <v>1953</v>
      </c>
      <c r="L15" s="14">
        <v>2534</v>
      </c>
      <c r="M15" s="14">
        <v>896</v>
      </c>
      <c r="N15" s="14">
        <v>445</v>
      </c>
      <c r="O15" s="12">
        <f t="shared" si="2"/>
        <v>24580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4691</v>
      </c>
      <c r="C16" s="14">
        <f>C17+C18+C19</f>
        <v>3150</v>
      </c>
      <c r="D16" s="14">
        <f>D17+D18+D19</f>
        <v>3932</v>
      </c>
      <c r="E16" s="14">
        <f>E17+E18+E19</f>
        <v>482</v>
      </c>
      <c r="F16" s="14">
        <f aca="true" t="shared" si="5" ref="F16:N16">F17+F18+F19</f>
        <v>3408</v>
      </c>
      <c r="G16" s="14">
        <f t="shared" si="5"/>
        <v>4834</v>
      </c>
      <c r="H16" s="14">
        <f>H17+H18+H19</f>
        <v>2889</v>
      </c>
      <c r="I16" s="14">
        <f>I17+I18+I19</f>
        <v>604</v>
      </c>
      <c r="J16" s="14">
        <f>J17+J18+J19</f>
        <v>4796</v>
      </c>
      <c r="K16" s="14">
        <f>K17+K18+K19</f>
        <v>3294</v>
      </c>
      <c r="L16" s="14">
        <f>L17+L18+L19</f>
        <v>4858</v>
      </c>
      <c r="M16" s="14">
        <f t="shared" si="5"/>
        <v>1254</v>
      </c>
      <c r="N16" s="14">
        <f t="shared" si="5"/>
        <v>591</v>
      </c>
      <c r="O16" s="12">
        <f t="shared" si="2"/>
        <v>38783</v>
      </c>
    </row>
    <row r="17" spans="1:26" ht="18.75" customHeight="1">
      <c r="A17" s="15" t="s">
        <v>16</v>
      </c>
      <c r="B17" s="14">
        <v>4681</v>
      </c>
      <c r="C17" s="14">
        <v>3147</v>
      </c>
      <c r="D17" s="14">
        <v>3926</v>
      </c>
      <c r="E17" s="14">
        <v>479</v>
      </c>
      <c r="F17" s="14">
        <v>3404</v>
      </c>
      <c r="G17" s="14">
        <v>4830</v>
      </c>
      <c r="H17" s="14">
        <v>2882</v>
      </c>
      <c r="I17" s="14">
        <v>602</v>
      </c>
      <c r="J17" s="14">
        <v>4778</v>
      </c>
      <c r="K17" s="14">
        <v>3288</v>
      </c>
      <c r="L17" s="14">
        <v>4848</v>
      </c>
      <c r="M17" s="14">
        <v>1249</v>
      </c>
      <c r="N17" s="14">
        <v>591</v>
      </c>
      <c r="O17" s="12">
        <f t="shared" si="2"/>
        <v>38705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</v>
      </c>
      <c r="C18" s="14">
        <v>2</v>
      </c>
      <c r="D18" s="14">
        <v>3</v>
      </c>
      <c r="E18" s="14">
        <v>0</v>
      </c>
      <c r="F18" s="14">
        <v>0</v>
      </c>
      <c r="G18" s="14">
        <v>1</v>
      </c>
      <c r="H18" s="14">
        <v>7</v>
      </c>
      <c r="I18" s="14">
        <v>1</v>
      </c>
      <c r="J18" s="14">
        <v>12</v>
      </c>
      <c r="K18" s="14">
        <v>3</v>
      </c>
      <c r="L18" s="14">
        <v>7</v>
      </c>
      <c r="M18" s="14">
        <v>2</v>
      </c>
      <c r="N18" s="14">
        <v>0</v>
      </c>
      <c r="O18" s="12">
        <f t="shared" si="2"/>
        <v>45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1</v>
      </c>
      <c r="D19" s="14">
        <v>3</v>
      </c>
      <c r="E19" s="14">
        <v>3</v>
      </c>
      <c r="F19" s="14">
        <v>4</v>
      </c>
      <c r="G19" s="14">
        <v>3</v>
      </c>
      <c r="H19" s="14">
        <v>0</v>
      </c>
      <c r="I19" s="14">
        <v>1</v>
      </c>
      <c r="J19" s="14">
        <v>6</v>
      </c>
      <c r="K19" s="14">
        <v>3</v>
      </c>
      <c r="L19" s="14">
        <v>3</v>
      </c>
      <c r="M19" s="14">
        <v>3</v>
      </c>
      <c r="N19" s="14">
        <v>0</v>
      </c>
      <c r="O19" s="12">
        <f t="shared" si="2"/>
        <v>33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53409</v>
      </c>
      <c r="C20" s="18">
        <f>C21+C22+C23</f>
        <v>29206</v>
      </c>
      <c r="D20" s="18">
        <f>D21+D22+D23</f>
        <v>38177</v>
      </c>
      <c r="E20" s="18">
        <f>E21+E22+E23</f>
        <v>5244</v>
      </c>
      <c r="F20" s="18">
        <f aca="true" t="shared" si="6" ref="F20:N20">F21+F22+F23</f>
        <v>32504</v>
      </c>
      <c r="G20" s="18">
        <f t="shared" si="6"/>
        <v>42836</v>
      </c>
      <c r="H20" s="18">
        <f>H21+H22+H23</f>
        <v>27984</v>
      </c>
      <c r="I20" s="18">
        <f>I21+I22+I23</f>
        <v>6310</v>
      </c>
      <c r="J20" s="18">
        <f>J21+J22+J23</f>
        <v>49469</v>
      </c>
      <c r="K20" s="18">
        <f>K21+K22+K23</f>
        <v>30080</v>
      </c>
      <c r="L20" s="18">
        <f>L21+L22+L23</f>
        <v>53666</v>
      </c>
      <c r="M20" s="18">
        <f t="shared" si="6"/>
        <v>14690</v>
      </c>
      <c r="N20" s="18">
        <f t="shared" si="6"/>
        <v>8360</v>
      </c>
      <c r="O20" s="12">
        <f aca="true" t="shared" si="7" ref="O20:O26">SUM(B20:N20)</f>
        <v>391935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28790</v>
      </c>
      <c r="C21" s="14">
        <v>17051</v>
      </c>
      <c r="D21" s="14">
        <v>19943</v>
      </c>
      <c r="E21" s="14">
        <v>2980</v>
      </c>
      <c r="F21" s="14">
        <v>18271</v>
      </c>
      <c r="G21" s="14">
        <v>23153</v>
      </c>
      <c r="H21" s="14">
        <v>16798</v>
      </c>
      <c r="I21" s="14">
        <v>3688</v>
      </c>
      <c r="J21" s="14">
        <v>26748</v>
      </c>
      <c r="K21" s="14">
        <v>15875</v>
      </c>
      <c r="L21" s="14">
        <v>26491</v>
      </c>
      <c r="M21" s="14">
        <v>7331</v>
      </c>
      <c r="N21" s="14">
        <v>4015</v>
      </c>
      <c r="O21" s="12">
        <f t="shared" si="7"/>
        <v>211134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23296</v>
      </c>
      <c r="C22" s="14">
        <v>11167</v>
      </c>
      <c r="D22" s="14">
        <v>17451</v>
      </c>
      <c r="E22" s="14">
        <v>2146</v>
      </c>
      <c r="F22" s="14">
        <v>13384</v>
      </c>
      <c r="G22" s="14">
        <v>18311</v>
      </c>
      <c r="H22" s="14">
        <v>10542</v>
      </c>
      <c r="I22" s="14">
        <v>2477</v>
      </c>
      <c r="J22" s="14">
        <v>21792</v>
      </c>
      <c r="K22" s="14">
        <v>13525</v>
      </c>
      <c r="L22" s="14">
        <v>25891</v>
      </c>
      <c r="M22" s="14">
        <v>6953</v>
      </c>
      <c r="N22" s="14">
        <v>4170</v>
      </c>
      <c r="O22" s="12">
        <f t="shared" si="7"/>
        <v>171105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1323</v>
      </c>
      <c r="C23" s="14">
        <v>988</v>
      </c>
      <c r="D23" s="14">
        <v>783</v>
      </c>
      <c r="E23" s="14">
        <v>118</v>
      </c>
      <c r="F23" s="14">
        <v>849</v>
      </c>
      <c r="G23" s="14">
        <v>1372</v>
      </c>
      <c r="H23" s="14">
        <v>644</v>
      </c>
      <c r="I23" s="14">
        <v>145</v>
      </c>
      <c r="J23" s="14">
        <v>929</v>
      </c>
      <c r="K23" s="14">
        <v>680</v>
      </c>
      <c r="L23" s="14">
        <v>1284</v>
      </c>
      <c r="M23" s="14">
        <v>406</v>
      </c>
      <c r="N23" s="14">
        <v>175</v>
      </c>
      <c r="O23" s="12">
        <f t="shared" si="7"/>
        <v>9696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63409</v>
      </c>
      <c r="C24" s="14">
        <f>C25+C26</f>
        <v>42663</v>
      </c>
      <c r="D24" s="14">
        <f>D25+D26</f>
        <v>55137</v>
      </c>
      <c r="E24" s="14">
        <f>E25+E26</f>
        <v>9176</v>
      </c>
      <c r="F24" s="14">
        <f aca="true" t="shared" si="8" ref="F24:N24">F25+F26</f>
        <v>47732</v>
      </c>
      <c r="G24" s="14">
        <f t="shared" si="8"/>
        <v>69039</v>
      </c>
      <c r="H24" s="14">
        <f>H25+H26</f>
        <v>41101</v>
      </c>
      <c r="I24" s="14">
        <f>I25+I26</f>
        <v>8627</v>
      </c>
      <c r="J24" s="14">
        <f>J25+J26</f>
        <v>51154</v>
      </c>
      <c r="K24" s="14">
        <f>K25+K26</f>
        <v>42620</v>
      </c>
      <c r="L24" s="14">
        <f>L25+L26</f>
        <v>43252</v>
      </c>
      <c r="M24" s="14">
        <f t="shared" si="8"/>
        <v>11858</v>
      </c>
      <c r="N24" s="14">
        <f t="shared" si="8"/>
        <v>6148</v>
      </c>
      <c r="O24" s="12">
        <f t="shared" si="7"/>
        <v>491916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37749</v>
      </c>
      <c r="C25" s="14">
        <v>28199</v>
      </c>
      <c r="D25" s="14">
        <v>34279</v>
      </c>
      <c r="E25" s="14">
        <v>6069</v>
      </c>
      <c r="F25" s="14">
        <v>31403</v>
      </c>
      <c r="G25" s="14">
        <v>45825</v>
      </c>
      <c r="H25" s="14">
        <v>28070</v>
      </c>
      <c r="I25" s="14">
        <v>6219</v>
      </c>
      <c r="J25" s="14">
        <v>29779</v>
      </c>
      <c r="K25" s="14">
        <v>27065</v>
      </c>
      <c r="L25" s="14">
        <v>27637</v>
      </c>
      <c r="M25" s="14">
        <v>7255</v>
      </c>
      <c r="N25" s="14">
        <v>3548</v>
      </c>
      <c r="O25" s="12">
        <f t="shared" si="7"/>
        <v>313097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25660</v>
      </c>
      <c r="C26" s="14">
        <v>14464</v>
      </c>
      <c r="D26" s="14">
        <v>20858</v>
      </c>
      <c r="E26" s="14">
        <v>3107</v>
      </c>
      <c r="F26" s="14">
        <v>16329</v>
      </c>
      <c r="G26" s="14">
        <v>23214</v>
      </c>
      <c r="H26" s="14">
        <v>13031</v>
      </c>
      <c r="I26" s="14">
        <v>2408</v>
      </c>
      <c r="J26" s="14">
        <v>21375</v>
      </c>
      <c r="K26" s="14">
        <v>15555</v>
      </c>
      <c r="L26" s="14">
        <v>15615</v>
      </c>
      <c r="M26" s="14">
        <v>4603</v>
      </c>
      <c r="N26" s="14">
        <v>2600</v>
      </c>
      <c r="O26" s="12">
        <f t="shared" si="7"/>
        <v>178819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466118.81399999995</v>
      </c>
      <c r="C36" s="59">
        <f aca="true" t="shared" si="11" ref="C36:N36">C37+C38+C39+C40</f>
        <v>318867.5437999999</v>
      </c>
      <c r="D36" s="59">
        <f t="shared" si="11"/>
        <v>364428.4473</v>
      </c>
      <c r="E36" s="59">
        <f t="shared" si="11"/>
        <v>77267.32299999999</v>
      </c>
      <c r="F36" s="59">
        <f t="shared" si="11"/>
        <v>338707.831</v>
      </c>
      <c r="G36" s="59">
        <f t="shared" si="11"/>
        <v>377933.14780000004</v>
      </c>
      <c r="H36" s="59">
        <f t="shared" si="11"/>
        <v>297032.0368</v>
      </c>
      <c r="I36" s="59">
        <f>I37+I38+I39+I40</f>
        <v>62389.0956</v>
      </c>
      <c r="J36" s="59">
        <f>J37+J38+J39+J40</f>
        <v>419159.7822</v>
      </c>
      <c r="K36" s="59">
        <f>K37+K38+K39+K40</f>
        <v>355110.258</v>
      </c>
      <c r="L36" s="59">
        <f>L37+L38+L39+L40</f>
        <v>454765.3796</v>
      </c>
      <c r="M36" s="59">
        <f t="shared" si="11"/>
        <v>172233.21099999998</v>
      </c>
      <c r="N36" s="59">
        <f t="shared" si="11"/>
        <v>83178.5433</v>
      </c>
      <c r="O36" s="59">
        <f>O37+O38+O39+O40</f>
        <v>3787191.4134</v>
      </c>
    </row>
    <row r="37" spans="1:15" ht="18.75" customHeight="1">
      <c r="A37" s="56" t="s">
        <v>49</v>
      </c>
      <c r="B37" s="53">
        <f aca="true" t="shared" si="12" ref="B37:N37">B29*B7</f>
        <v>461467.584</v>
      </c>
      <c r="C37" s="53">
        <f t="shared" si="12"/>
        <v>311847.57379999995</v>
      </c>
      <c r="D37" s="53">
        <f t="shared" si="12"/>
        <v>352806.3973</v>
      </c>
      <c r="E37" s="53">
        <f t="shared" si="12"/>
        <v>77267.32299999999</v>
      </c>
      <c r="F37" s="53">
        <f t="shared" si="12"/>
        <v>335189.811</v>
      </c>
      <c r="G37" s="53">
        <f t="shared" si="12"/>
        <v>373265.4978</v>
      </c>
      <c r="H37" s="53">
        <f t="shared" si="12"/>
        <v>293532.0568</v>
      </c>
      <c r="I37" s="53">
        <f>I29*I7</f>
        <v>62389.0956</v>
      </c>
      <c r="J37" s="53">
        <f>J29*J7</f>
        <v>408018.9022</v>
      </c>
      <c r="K37" s="53">
        <f>K29*K7</f>
        <v>341085.888</v>
      </c>
      <c r="L37" s="53">
        <f>L29*L7</f>
        <v>443642.9696</v>
      </c>
      <c r="M37" s="53">
        <f t="shared" si="12"/>
        <v>166983.191</v>
      </c>
      <c r="N37" s="53">
        <f t="shared" si="12"/>
        <v>80904.2733</v>
      </c>
      <c r="O37" s="55">
        <f>SUM(B37:N37)</f>
        <v>3708400.5634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4651.23</v>
      </c>
      <c r="C40" s="53">
        <v>7019.97</v>
      </c>
      <c r="D40" s="53">
        <v>11622.05</v>
      </c>
      <c r="E40" s="53">
        <v>0</v>
      </c>
      <c r="F40" s="53">
        <v>3518.02</v>
      </c>
      <c r="G40" s="53">
        <v>4667.65</v>
      </c>
      <c r="H40" s="53">
        <v>3499.98</v>
      </c>
      <c r="I40" s="53">
        <v>0</v>
      </c>
      <c r="J40" s="53">
        <v>11140.88</v>
      </c>
      <c r="K40" s="53">
        <v>14024.37</v>
      </c>
      <c r="L40" s="53">
        <v>11122.41</v>
      </c>
      <c r="M40" s="53">
        <v>5250.02</v>
      </c>
      <c r="N40" s="53">
        <v>2274.27</v>
      </c>
      <c r="O40" s="55">
        <f>SUM(B40:N40)</f>
        <v>78790.85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-52956</v>
      </c>
      <c r="C42" s="25">
        <f t="shared" si="15"/>
        <v>-47576</v>
      </c>
      <c r="D42" s="25">
        <f t="shared" si="15"/>
        <v>-53160.19</v>
      </c>
      <c r="E42" s="25">
        <f t="shared" si="15"/>
        <v>-5464</v>
      </c>
      <c r="F42" s="25">
        <f t="shared" si="15"/>
        <v>-35724</v>
      </c>
      <c r="G42" s="25">
        <f t="shared" si="15"/>
        <v>-57340</v>
      </c>
      <c r="H42" s="25">
        <f t="shared" si="15"/>
        <v>-47500</v>
      </c>
      <c r="I42" s="25">
        <f t="shared" si="15"/>
        <v>-11360</v>
      </c>
      <c r="J42" s="25">
        <f t="shared" si="15"/>
        <v>-36032</v>
      </c>
      <c r="K42" s="25">
        <f t="shared" si="15"/>
        <v>-56644.37</v>
      </c>
      <c r="L42" s="25">
        <f t="shared" si="15"/>
        <v>-38980</v>
      </c>
      <c r="M42" s="25">
        <f t="shared" si="15"/>
        <v>-16656</v>
      </c>
      <c r="N42" s="25">
        <f t="shared" si="15"/>
        <v>-9376</v>
      </c>
      <c r="O42" s="25">
        <f t="shared" si="15"/>
        <v>-468768.56000000006</v>
      </c>
    </row>
    <row r="43" spans="1:15" ht="18.75" customHeight="1">
      <c r="A43" s="17" t="s">
        <v>54</v>
      </c>
      <c r="B43" s="26">
        <f>B44+B45</f>
        <v>-52956</v>
      </c>
      <c r="C43" s="26">
        <f>C44+C45</f>
        <v>-47576</v>
      </c>
      <c r="D43" s="26">
        <f>D44+D45</f>
        <v>-42076</v>
      </c>
      <c r="E43" s="26">
        <f>E44+E45</f>
        <v>-5464</v>
      </c>
      <c r="F43" s="26">
        <f aca="true" t="shared" si="16" ref="F43:N43">F44+F45</f>
        <v>-35224</v>
      </c>
      <c r="G43" s="26">
        <f t="shared" si="16"/>
        <v>-56840</v>
      </c>
      <c r="H43" s="26">
        <f t="shared" si="16"/>
        <v>-47500</v>
      </c>
      <c r="I43" s="26">
        <f>I44+I45</f>
        <v>-10360</v>
      </c>
      <c r="J43" s="26">
        <f>J44+J45</f>
        <v>-36032</v>
      </c>
      <c r="K43" s="26">
        <f>K44+K45</f>
        <v>-42620</v>
      </c>
      <c r="L43" s="26">
        <f>L44+L45</f>
        <v>-38980</v>
      </c>
      <c r="M43" s="26">
        <f t="shared" si="16"/>
        <v>-16656</v>
      </c>
      <c r="N43" s="26">
        <f t="shared" si="16"/>
        <v>-9376</v>
      </c>
      <c r="O43" s="25">
        <f aca="true" t="shared" si="17" ref="O43:O62">SUM(B43:N43)</f>
        <v>-441660</v>
      </c>
    </row>
    <row r="44" spans="1:26" ht="18.75" customHeight="1">
      <c r="A44" s="13" t="s">
        <v>55</v>
      </c>
      <c r="B44" s="20">
        <f>ROUND(-B9*$D$3,2)</f>
        <v>-52956</v>
      </c>
      <c r="C44" s="20">
        <f>ROUND(-C9*$D$3,2)</f>
        <v>-47576</v>
      </c>
      <c r="D44" s="20">
        <f>ROUND(-D9*$D$3,2)</f>
        <v>-42076</v>
      </c>
      <c r="E44" s="20">
        <f>ROUND(-E9*$D$3,2)</f>
        <v>-5464</v>
      </c>
      <c r="F44" s="20">
        <f aca="true" t="shared" si="18" ref="F44:N44">ROUND(-F9*$D$3,2)</f>
        <v>-35224</v>
      </c>
      <c r="G44" s="20">
        <f t="shared" si="18"/>
        <v>-56840</v>
      </c>
      <c r="H44" s="20">
        <f t="shared" si="18"/>
        <v>-47500</v>
      </c>
      <c r="I44" s="20">
        <f>ROUND(-I9*$D$3,2)</f>
        <v>-10360</v>
      </c>
      <c r="J44" s="20">
        <f>ROUND(-J9*$D$3,2)</f>
        <v>-36032</v>
      </c>
      <c r="K44" s="20">
        <f>ROUND(-K9*$D$3,2)</f>
        <v>-42620</v>
      </c>
      <c r="L44" s="20">
        <f>ROUND(-L9*$D$3,2)</f>
        <v>-38980</v>
      </c>
      <c r="M44" s="20">
        <f t="shared" si="18"/>
        <v>-16656</v>
      </c>
      <c r="N44" s="20">
        <f t="shared" si="18"/>
        <v>-9376</v>
      </c>
      <c r="O44" s="46">
        <f t="shared" si="17"/>
        <v>-441660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-11084.19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-13084.19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-500-10584.19</f>
        <v>-11084.19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-13084.19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-16824.72</v>
      </c>
      <c r="L60" s="27">
        <v>0</v>
      </c>
      <c r="M60" s="27">
        <v>0</v>
      </c>
      <c r="N60" s="27">
        <v>0</v>
      </c>
      <c r="O60" s="24">
        <f t="shared" si="17"/>
        <v>-16824.72</v>
      </c>
    </row>
    <row r="61" spans="1:26" ht="15.75">
      <c r="A61" s="2" t="s">
        <v>67</v>
      </c>
      <c r="B61" s="29">
        <f aca="true" t="shared" si="21" ref="B61:N61">+B36+B42</f>
        <v>413162.81399999995</v>
      </c>
      <c r="C61" s="29">
        <f t="shared" si="21"/>
        <v>271291.5437999999</v>
      </c>
      <c r="D61" s="29">
        <f t="shared" si="21"/>
        <v>311268.2573</v>
      </c>
      <c r="E61" s="29">
        <f t="shared" si="21"/>
        <v>71803.32299999999</v>
      </c>
      <c r="F61" s="29">
        <f t="shared" si="21"/>
        <v>302983.831</v>
      </c>
      <c r="G61" s="29">
        <f t="shared" si="21"/>
        <v>320593.14780000004</v>
      </c>
      <c r="H61" s="29">
        <f t="shared" si="21"/>
        <v>249532.0368</v>
      </c>
      <c r="I61" s="29">
        <f t="shared" si="21"/>
        <v>51029.0956</v>
      </c>
      <c r="J61" s="29">
        <f>+J36+J42</f>
        <v>383127.7822</v>
      </c>
      <c r="K61" s="29">
        <f>+K36+K42</f>
        <v>298465.888</v>
      </c>
      <c r="L61" s="29">
        <f>+L36+L42</f>
        <v>415785.3796</v>
      </c>
      <c r="M61" s="29">
        <f t="shared" si="21"/>
        <v>155577.21099999998</v>
      </c>
      <c r="N61" s="29">
        <f t="shared" si="21"/>
        <v>73802.5433</v>
      </c>
      <c r="O61" s="29">
        <f>SUM(B61:N61)</f>
        <v>3318422.8534000004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-2800.35</v>
      </c>
      <c r="L62" s="47">
        <v>0</v>
      </c>
      <c r="M62" s="47">
        <v>0</v>
      </c>
      <c r="N62" s="47">
        <v>0</v>
      </c>
      <c r="O62" s="47">
        <f t="shared" si="17"/>
        <v>-2800.35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413162.81999999995</v>
      </c>
      <c r="C64" s="36">
        <f aca="true" t="shared" si="22" ref="C64:N64">SUM(C65:C78)</f>
        <v>271291.55</v>
      </c>
      <c r="D64" s="36">
        <f t="shared" si="22"/>
        <v>311268.26</v>
      </c>
      <c r="E64" s="36">
        <f t="shared" si="22"/>
        <v>71803.32</v>
      </c>
      <c r="F64" s="36">
        <f t="shared" si="22"/>
        <v>302983.83</v>
      </c>
      <c r="G64" s="36">
        <f t="shared" si="22"/>
        <v>320593.15</v>
      </c>
      <c r="H64" s="36">
        <f t="shared" si="22"/>
        <v>249532.04</v>
      </c>
      <c r="I64" s="36">
        <f t="shared" si="22"/>
        <v>51029.1</v>
      </c>
      <c r="J64" s="36">
        <f t="shared" si="22"/>
        <v>383127.78</v>
      </c>
      <c r="K64" s="36">
        <f t="shared" si="22"/>
        <v>298465.89</v>
      </c>
      <c r="L64" s="36">
        <f t="shared" si="22"/>
        <v>415785.38</v>
      </c>
      <c r="M64" s="36">
        <f t="shared" si="22"/>
        <v>155577.21</v>
      </c>
      <c r="N64" s="36">
        <f t="shared" si="22"/>
        <v>73802.54</v>
      </c>
      <c r="O64" s="29">
        <f>SUM(O65:O78)</f>
        <v>3318422.8700000006</v>
      </c>
    </row>
    <row r="65" spans="1:16" ht="18.75" customHeight="1">
      <c r="A65" s="17" t="s">
        <v>69</v>
      </c>
      <c r="B65" s="36">
        <v>79795.59</v>
      </c>
      <c r="C65" s="36">
        <v>76701.95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156497.53999999998</v>
      </c>
      <c r="P65"/>
    </row>
    <row r="66" spans="1:16" ht="18.75" customHeight="1">
      <c r="A66" s="17" t="s">
        <v>70</v>
      </c>
      <c r="B66" s="36">
        <v>333367.23</v>
      </c>
      <c r="C66" s="36">
        <v>194589.6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527956.83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311268.26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311268.26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71803.32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71803.32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302983.83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302983.83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320593.15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320593.15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249532.04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249532.04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51029.1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51029.1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383127.78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383127.78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298465.89</v>
      </c>
      <c r="L74" s="35">
        <v>0</v>
      </c>
      <c r="M74" s="35">
        <v>0</v>
      </c>
      <c r="N74" s="35">
        <v>0</v>
      </c>
      <c r="O74" s="29">
        <f t="shared" si="23"/>
        <v>298465.89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415785.38</v>
      </c>
      <c r="M75" s="35">
        <v>0</v>
      </c>
      <c r="N75" s="35">
        <v>0</v>
      </c>
      <c r="O75" s="26">
        <f t="shared" si="23"/>
        <v>415785.38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155577.21</v>
      </c>
      <c r="N76" s="35">
        <v>0</v>
      </c>
      <c r="O76" s="29">
        <f t="shared" si="23"/>
        <v>155577.21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73802.54</v>
      </c>
      <c r="O77" s="26">
        <f t="shared" si="23"/>
        <v>73802.54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2.460035594607607</v>
      </c>
      <c r="C82" s="44">
        <v>2.6052803081438003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2.9592999999999994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2018-10-29T19:20:49Z</dcterms:modified>
  <cp:category/>
  <cp:version/>
  <cp:contentType/>
  <cp:contentStatus/>
</cp:coreProperties>
</file>