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<sst xmlns="http://schemas.openxmlformats.org/spreadsheetml/2006/main" count="114" uniqueCount="112">
  <si>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</si>
  <si>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</si>
  <si>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</si>
  <si>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</si>
  <si>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</si>
  <si>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</si>
  <si>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</si>
  <si>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</si>
  <si>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</si>
  <si>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</si>
  <si>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</si>
  <si>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</si>
  <si>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</si>
  <si>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</si>
  <si>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</si>
  <si>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</si>
  <si>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</si>
  <si>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</si>
  <si>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</si>
  <si>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</si>
  <si>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</si>
  <si>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</si>
  <si>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</si>
  <si>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</si>
  <si>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</si>
  <si>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</si>
  <si>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</si>
  <si>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</si>
  <si>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</si>
  <si>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</si>
  <si>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</si>
  <si>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</si>
  <si>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</si>
  <si>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</si>
  <si>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</si>
  <si>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</si>
  <si>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</si>
  <si>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</si>
  <si>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</si>
  <si>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</si>
  <si>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</si>
  <si>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</si>
  <si>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</si>
  <si>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</si>
  <si>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</si>
  <si>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</si>
  <si>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</si>
  <si>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</si>
  <si>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</si>
  <si>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</si>
  <si>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</si>
  <si>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</si>
  <si>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</si>
  <si>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</si>
  <si>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</si>
  <si>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</si>
  <si>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</si>
  <si>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</si>
  <si>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</si>
  <si>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</si>
  <si>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</si>
  <si>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</si>
  <si>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</si>
  <si>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</si>
  <si>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</si>
  <si>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</si>
  <si>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</si>
  <si>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</si>
  <si>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</si>
  <si>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</si>
  <si>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</si>
  <si>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</si>
  <si>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</si>
  <si>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</si>
  <si>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</si>
  <si>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</si>
  <si>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</si>
  <si>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</si>
  <si>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</si>
  <si>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</si>
  <si>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</si>
  <si>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</si>
  <si>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</si>
  <si>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</si>
  <si>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</si>
  <si>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</si>
  <si>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</si>
  <si>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</si>
  <si>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</si>
  <si>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</si>
  <si>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</si>
  <si>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</si>
  <si>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</si>
  <si>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</si>
  <si>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</si>
  <si>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</si>
  <si>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</si>
  <si>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</si>
  <si>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</si>
  <si>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</si>
  <si>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</si>
  <si>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</si>
  <si>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</si>
  <si>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</si>
  <si>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</si>
  <si>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</si>
  <si>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</si>
  <si>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</si>
  <si>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</si>
  <si>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20/10/18 - VENCIMENTO 26/10/18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</si>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</sst>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5039062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371036</v>
      </c>
      <c r="C7" s="10">
        <f>C8+C20+C24</f>
        <v>250805</v>
      </c>
      <c r="D7" s="10">
        <f>D8+D20+D24</f>
        <v>305104</v>
      </c>
      <c r="E7" s="10">
        <f>E8+E20+E24</f>
        <v>50395</v>
      </c>
      <c r="F7" s="10">
        <f aca="true" t="shared" si="0" ref="F7:N7">F8+F20+F24</f>
        <v>244376</v>
      </c>
      <c r="G7" s="10">
        <f t="shared" si="0"/>
        <v>371482</v>
      </c>
      <c r="H7" s="10">
        <f>H8+H20+H24</f>
        <v>245200</v>
      </c>
      <c r="I7" s="10">
        <f>I8+I20+I24</f>
        <v>60505</v>
      </c>
      <c r="J7" s="10">
        <f>J8+J20+J24</f>
        <v>310140</v>
      </c>
      <c r="K7" s="10">
        <f>K8+K20+K24</f>
        <v>223941</v>
      </c>
      <c r="L7" s="10">
        <f>L8+L20+L24</f>
        <v>281005</v>
      </c>
      <c r="M7" s="10">
        <f t="shared" si="0"/>
        <v>96826</v>
      </c>
      <c r="N7" s="10">
        <f t="shared" si="0"/>
        <v>59239</v>
      </c>
      <c r="O7" s="10">
        <f>+O8+O20+O24</f>
        <v>2870054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169009</v>
      </c>
      <c r="C8" s="12">
        <f>+C9+C12+C16</f>
        <v>120371</v>
      </c>
      <c r="D8" s="12">
        <f>+D9+D12+D16</f>
        <v>155145</v>
      </c>
      <c r="E8" s="12">
        <f>+E9+E12+E16</f>
        <v>23239</v>
      </c>
      <c r="F8" s="12">
        <f aca="true" t="shared" si="1" ref="F8:N8">+F9+F12+F16</f>
        <v>117137</v>
      </c>
      <c r="G8" s="12">
        <f t="shared" si="1"/>
        <v>179999</v>
      </c>
      <c r="H8" s="12">
        <f>+H9+H12+H16</f>
        <v>118384</v>
      </c>
      <c r="I8" s="12">
        <f>+I9+I12+I16</f>
        <v>29821</v>
      </c>
      <c r="J8" s="12">
        <f>+J9+J12+J16</f>
        <v>150813</v>
      </c>
      <c r="K8" s="12">
        <f>+K9+K12+K16</f>
        <v>109655</v>
      </c>
      <c r="L8" s="12">
        <f>+L9+L12+L16</f>
        <v>136673</v>
      </c>
      <c r="M8" s="12">
        <f t="shared" si="1"/>
        <v>51231</v>
      </c>
      <c r="N8" s="12">
        <f t="shared" si="1"/>
        <v>32822</v>
      </c>
      <c r="O8" s="12">
        <f>SUM(B8:N8)</f>
        <v>1394299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19274</v>
      </c>
      <c r="C9" s="14">
        <v>18122</v>
      </c>
      <c r="D9" s="14">
        <v>15178</v>
      </c>
      <c r="E9" s="14">
        <v>2482</v>
      </c>
      <c r="F9" s="14">
        <v>12006</v>
      </c>
      <c r="G9" s="14">
        <v>21109</v>
      </c>
      <c r="H9" s="14">
        <v>17815</v>
      </c>
      <c r="I9" s="14">
        <v>4306</v>
      </c>
      <c r="J9" s="14">
        <v>12007</v>
      </c>
      <c r="K9" s="14">
        <v>14525</v>
      </c>
      <c r="L9" s="14">
        <v>12618</v>
      </c>
      <c r="M9" s="14">
        <v>6325</v>
      </c>
      <c r="N9" s="14">
        <v>4029</v>
      </c>
      <c r="O9" s="12">
        <f aca="true" t="shared" si="2" ref="O9:O19">SUM(B9:N9)</f>
        <v>159796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19274</v>
      </c>
      <c r="C10" s="14">
        <f>+C9-C11</f>
        <v>18122</v>
      </c>
      <c r="D10" s="14">
        <f>+D9-D11</f>
        <v>15178</v>
      </c>
      <c r="E10" s="14">
        <f>+E9-E11</f>
        <v>2482</v>
      </c>
      <c r="F10" s="14">
        <f aca="true" t="shared" si="3" ref="F10:N10">+F9-F11</f>
        <v>12006</v>
      </c>
      <c r="G10" s="14">
        <f t="shared" si="3"/>
        <v>21109</v>
      </c>
      <c r="H10" s="14">
        <f>+H9-H11</f>
        <v>17815</v>
      </c>
      <c r="I10" s="14">
        <f>+I9-I11</f>
        <v>4306</v>
      </c>
      <c r="J10" s="14">
        <f>+J9-J11</f>
        <v>12007</v>
      </c>
      <c r="K10" s="14">
        <f>+K9-K11</f>
        <v>14525</v>
      </c>
      <c r="L10" s="14">
        <f>+L9-L11</f>
        <v>12618</v>
      </c>
      <c r="M10" s="14">
        <f t="shared" si="3"/>
        <v>6325</v>
      </c>
      <c r="N10" s="14">
        <f t="shared" si="3"/>
        <v>4029</v>
      </c>
      <c r="O10" s="12">
        <f t="shared" si="2"/>
        <v>159796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141970</v>
      </c>
      <c r="C12" s="14">
        <f>C13+C14+C15</f>
        <v>96899</v>
      </c>
      <c r="D12" s="14">
        <f>D13+D14+D15</f>
        <v>133768</v>
      </c>
      <c r="E12" s="14">
        <f>E13+E14+E15</f>
        <v>19805</v>
      </c>
      <c r="F12" s="14">
        <f aca="true" t="shared" si="4" ref="F12:N12">F13+F14+F15</f>
        <v>99651</v>
      </c>
      <c r="G12" s="14">
        <f t="shared" si="4"/>
        <v>150206</v>
      </c>
      <c r="H12" s="14">
        <f>H13+H14+H15</f>
        <v>95640</v>
      </c>
      <c r="I12" s="14">
        <f>I13+I14+I15</f>
        <v>24252</v>
      </c>
      <c r="J12" s="14">
        <f>J13+J14+J15</f>
        <v>131031</v>
      </c>
      <c r="K12" s="14">
        <f>K13+K14+K15</f>
        <v>89993</v>
      </c>
      <c r="L12" s="14">
        <f>L13+L14+L15</f>
        <v>116770</v>
      </c>
      <c r="M12" s="14">
        <f t="shared" si="4"/>
        <v>42751</v>
      </c>
      <c r="N12" s="14">
        <f t="shared" si="4"/>
        <v>27628</v>
      </c>
      <c r="O12" s="12">
        <f t="shared" si="2"/>
        <v>1170364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69203</v>
      </c>
      <c r="C13" s="14">
        <v>48167</v>
      </c>
      <c r="D13" s="14">
        <v>64630</v>
      </c>
      <c r="E13" s="14">
        <v>9608</v>
      </c>
      <c r="F13" s="14">
        <v>47957</v>
      </c>
      <c r="G13" s="14">
        <v>71872</v>
      </c>
      <c r="H13" s="14">
        <v>47390</v>
      </c>
      <c r="I13" s="14">
        <v>12121</v>
      </c>
      <c r="J13" s="14">
        <v>63816</v>
      </c>
      <c r="K13" s="14">
        <v>42340</v>
      </c>
      <c r="L13" s="14">
        <v>53355</v>
      </c>
      <c r="M13" s="14">
        <v>18905</v>
      </c>
      <c r="N13" s="14">
        <v>12066</v>
      </c>
      <c r="O13" s="12">
        <f t="shared" si="2"/>
        <v>561430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67273</v>
      </c>
      <c r="C14" s="14">
        <v>43543</v>
      </c>
      <c r="D14" s="14">
        <v>65363</v>
      </c>
      <c r="E14" s="14">
        <v>9307</v>
      </c>
      <c r="F14" s="14">
        <v>47221</v>
      </c>
      <c r="G14" s="14">
        <v>70299</v>
      </c>
      <c r="H14" s="14">
        <v>44164</v>
      </c>
      <c r="I14" s="14">
        <v>11069</v>
      </c>
      <c r="J14" s="14">
        <v>63540</v>
      </c>
      <c r="K14" s="14">
        <v>44254</v>
      </c>
      <c r="L14" s="14">
        <v>59033</v>
      </c>
      <c r="M14" s="14">
        <v>22227</v>
      </c>
      <c r="N14" s="14">
        <v>14633</v>
      </c>
      <c r="O14" s="12">
        <f t="shared" si="2"/>
        <v>561926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5494</v>
      </c>
      <c r="C15" s="14">
        <v>5189</v>
      </c>
      <c r="D15" s="14">
        <v>3775</v>
      </c>
      <c r="E15" s="14">
        <v>890</v>
      </c>
      <c r="F15" s="14">
        <v>4473</v>
      </c>
      <c r="G15" s="14">
        <v>8035</v>
      </c>
      <c r="H15" s="14">
        <v>4086</v>
      </c>
      <c r="I15" s="14">
        <v>1062</v>
      </c>
      <c r="J15" s="14">
        <v>3675</v>
      </c>
      <c r="K15" s="14">
        <v>3399</v>
      </c>
      <c r="L15" s="14">
        <v>4382</v>
      </c>
      <c r="M15" s="14">
        <v>1619</v>
      </c>
      <c r="N15" s="14">
        <v>929</v>
      </c>
      <c r="O15" s="12">
        <f t="shared" si="2"/>
        <v>47008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7765</v>
      </c>
      <c r="C16" s="14">
        <f>C17+C18+C19</f>
        <v>5350</v>
      </c>
      <c r="D16" s="14">
        <f>D17+D18+D19</f>
        <v>6199</v>
      </c>
      <c r="E16" s="14">
        <f>E17+E18+E19</f>
        <v>952</v>
      </c>
      <c r="F16" s="14">
        <f aca="true" t="shared" si="5" ref="F16:N16">F17+F18+F19</f>
        <v>5480</v>
      </c>
      <c r="G16" s="14">
        <f t="shared" si="5"/>
        <v>8684</v>
      </c>
      <c r="H16" s="14">
        <f>H17+H18+H19</f>
        <v>4929</v>
      </c>
      <c r="I16" s="14">
        <f>I17+I18+I19</f>
        <v>1263</v>
      </c>
      <c r="J16" s="14">
        <f>J17+J18+J19</f>
        <v>7775</v>
      </c>
      <c r="K16" s="14">
        <f>K17+K18+K19</f>
        <v>5137</v>
      </c>
      <c r="L16" s="14">
        <f>L17+L18+L19</f>
        <v>7285</v>
      </c>
      <c r="M16" s="14">
        <f t="shared" si="5"/>
        <v>2155</v>
      </c>
      <c r="N16" s="14">
        <f t="shared" si="5"/>
        <v>1165</v>
      </c>
      <c r="O16" s="12">
        <f t="shared" si="2"/>
        <v>64139</v>
      </c>
    </row>
    <row r="17" spans="1:26" ht="18.75" customHeight="1">
      <c r="A17" s="15" t="s">
        <v>16</v>
      </c>
      <c r="B17" s="14">
        <v>7749</v>
      </c>
      <c r="C17" s="14">
        <v>5338</v>
      </c>
      <c r="D17" s="14">
        <v>6195</v>
      </c>
      <c r="E17" s="14">
        <v>952</v>
      </c>
      <c r="F17" s="14">
        <v>5473</v>
      </c>
      <c r="G17" s="14">
        <v>8676</v>
      </c>
      <c r="H17" s="14">
        <v>4921</v>
      </c>
      <c r="I17" s="14">
        <v>1259</v>
      </c>
      <c r="J17" s="14">
        <v>7757</v>
      </c>
      <c r="K17" s="14">
        <v>5126</v>
      </c>
      <c r="L17" s="14">
        <v>7274</v>
      </c>
      <c r="M17" s="14">
        <v>2147</v>
      </c>
      <c r="N17" s="14">
        <v>1163</v>
      </c>
      <c r="O17" s="12">
        <f t="shared" si="2"/>
        <v>64030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11</v>
      </c>
      <c r="C18" s="14">
        <v>9</v>
      </c>
      <c r="D18" s="14">
        <v>2</v>
      </c>
      <c r="E18" s="14">
        <v>0</v>
      </c>
      <c r="F18" s="14">
        <v>2</v>
      </c>
      <c r="G18" s="14">
        <v>4</v>
      </c>
      <c r="H18" s="14">
        <v>6</v>
      </c>
      <c r="I18" s="14">
        <v>3</v>
      </c>
      <c r="J18" s="14">
        <v>13</v>
      </c>
      <c r="K18" s="14">
        <v>6</v>
      </c>
      <c r="L18" s="14">
        <v>3</v>
      </c>
      <c r="M18" s="14">
        <v>4</v>
      </c>
      <c r="N18" s="14">
        <v>1</v>
      </c>
      <c r="O18" s="12">
        <f t="shared" si="2"/>
        <v>64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3</v>
      </c>
      <c r="D19" s="14">
        <v>2</v>
      </c>
      <c r="E19" s="14">
        <v>0</v>
      </c>
      <c r="F19" s="14">
        <v>5</v>
      </c>
      <c r="G19" s="14">
        <v>4</v>
      </c>
      <c r="H19" s="14">
        <v>2</v>
      </c>
      <c r="I19" s="14">
        <v>1</v>
      </c>
      <c r="J19" s="14">
        <v>5</v>
      </c>
      <c r="K19" s="14">
        <v>5</v>
      </c>
      <c r="L19" s="14">
        <v>8</v>
      </c>
      <c r="M19" s="14">
        <v>4</v>
      </c>
      <c r="N19" s="14">
        <v>1</v>
      </c>
      <c r="O19" s="12">
        <f t="shared" si="2"/>
        <v>45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98372</v>
      </c>
      <c r="C20" s="18">
        <f>C21+C22+C23</f>
        <v>56505</v>
      </c>
      <c r="D20" s="18">
        <f>D21+D22+D23</f>
        <v>64738</v>
      </c>
      <c r="E20" s="18">
        <f>E21+E22+E23</f>
        <v>10839</v>
      </c>
      <c r="F20" s="18">
        <f aca="true" t="shared" si="6" ref="F20:N20">F21+F22+F23</f>
        <v>54603</v>
      </c>
      <c r="G20" s="18">
        <f t="shared" si="6"/>
        <v>80231</v>
      </c>
      <c r="H20" s="18">
        <f>H21+H22+H23</f>
        <v>59397</v>
      </c>
      <c r="I20" s="18">
        <f>I21+I22+I23</f>
        <v>14225</v>
      </c>
      <c r="J20" s="18">
        <f>J21+J22+J23</f>
        <v>79079</v>
      </c>
      <c r="K20" s="18">
        <f>K21+K22+K23</f>
        <v>50676</v>
      </c>
      <c r="L20" s="18">
        <f>L21+L22+L23</f>
        <v>82532</v>
      </c>
      <c r="M20" s="18">
        <f t="shared" si="6"/>
        <v>25997</v>
      </c>
      <c r="N20" s="18">
        <f t="shared" si="6"/>
        <v>15533</v>
      </c>
      <c r="O20" s="12">
        <f aca="true" t="shared" si="7" ref="O20:O26">SUM(B20:N20)</f>
        <v>692727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51121</v>
      </c>
      <c r="C21" s="14">
        <v>31757</v>
      </c>
      <c r="D21" s="14">
        <v>33133</v>
      </c>
      <c r="E21" s="14">
        <v>5815</v>
      </c>
      <c r="F21" s="14">
        <v>28699</v>
      </c>
      <c r="G21" s="14">
        <v>41583</v>
      </c>
      <c r="H21" s="14">
        <v>32529</v>
      </c>
      <c r="I21" s="14">
        <v>7905</v>
      </c>
      <c r="J21" s="14">
        <v>40847</v>
      </c>
      <c r="K21" s="14">
        <v>25984</v>
      </c>
      <c r="L21" s="14">
        <v>40633</v>
      </c>
      <c r="M21" s="14">
        <v>12879</v>
      </c>
      <c r="N21" s="14">
        <v>7388</v>
      </c>
      <c r="O21" s="12">
        <f t="shared" si="7"/>
        <v>360273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44357</v>
      </c>
      <c r="C22" s="14">
        <v>22666</v>
      </c>
      <c r="D22" s="14">
        <v>30097</v>
      </c>
      <c r="E22" s="14">
        <v>4690</v>
      </c>
      <c r="F22" s="14">
        <v>24054</v>
      </c>
      <c r="G22" s="14">
        <v>35691</v>
      </c>
      <c r="H22" s="14">
        <v>25188</v>
      </c>
      <c r="I22" s="14">
        <v>5961</v>
      </c>
      <c r="J22" s="14">
        <v>36529</v>
      </c>
      <c r="K22" s="14">
        <v>23337</v>
      </c>
      <c r="L22" s="14">
        <v>39741</v>
      </c>
      <c r="M22" s="14">
        <v>12366</v>
      </c>
      <c r="N22" s="14">
        <v>7736</v>
      </c>
      <c r="O22" s="12">
        <f t="shared" si="7"/>
        <v>312413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2894</v>
      </c>
      <c r="C23" s="14">
        <v>2082</v>
      </c>
      <c r="D23" s="14">
        <v>1508</v>
      </c>
      <c r="E23" s="14">
        <v>334</v>
      </c>
      <c r="F23" s="14">
        <v>1850</v>
      </c>
      <c r="G23" s="14">
        <v>2957</v>
      </c>
      <c r="H23" s="14">
        <v>1680</v>
      </c>
      <c r="I23" s="14">
        <v>359</v>
      </c>
      <c r="J23" s="14">
        <v>1703</v>
      </c>
      <c r="K23" s="14">
        <v>1355</v>
      </c>
      <c r="L23" s="14">
        <v>2158</v>
      </c>
      <c r="M23" s="14">
        <v>752</v>
      </c>
      <c r="N23" s="14">
        <v>409</v>
      </c>
      <c r="O23" s="12">
        <f t="shared" si="7"/>
        <v>20041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103655</v>
      </c>
      <c r="C24" s="14">
        <f>C25+C26</f>
        <v>73929</v>
      </c>
      <c r="D24" s="14">
        <f>D25+D26</f>
        <v>85221</v>
      </c>
      <c r="E24" s="14">
        <f>E25+E26</f>
        <v>16317</v>
      </c>
      <c r="F24" s="14">
        <f aca="true" t="shared" si="8" ref="F24:N24">F25+F26</f>
        <v>72636</v>
      </c>
      <c r="G24" s="14">
        <f t="shared" si="8"/>
        <v>111252</v>
      </c>
      <c r="H24" s="14">
        <f>H25+H26</f>
        <v>67419</v>
      </c>
      <c r="I24" s="14">
        <f>I25+I26</f>
        <v>16459</v>
      </c>
      <c r="J24" s="14">
        <f>J25+J26</f>
        <v>80248</v>
      </c>
      <c r="K24" s="14">
        <f>K25+K26</f>
        <v>63610</v>
      </c>
      <c r="L24" s="14">
        <f>L25+L26</f>
        <v>61800</v>
      </c>
      <c r="M24" s="14">
        <f t="shared" si="8"/>
        <v>19598</v>
      </c>
      <c r="N24" s="14">
        <f t="shared" si="8"/>
        <v>10884</v>
      </c>
      <c r="O24" s="12">
        <f t="shared" si="7"/>
        <v>783028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57354</v>
      </c>
      <c r="C25" s="14">
        <v>45089</v>
      </c>
      <c r="D25" s="14">
        <v>49578</v>
      </c>
      <c r="E25" s="14">
        <v>10379</v>
      </c>
      <c r="F25" s="14">
        <v>44479</v>
      </c>
      <c r="G25" s="14">
        <v>70156</v>
      </c>
      <c r="H25" s="14">
        <v>43456</v>
      </c>
      <c r="I25" s="14">
        <v>11177</v>
      </c>
      <c r="J25" s="14">
        <v>43512</v>
      </c>
      <c r="K25" s="14">
        <v>37199</v>
      </c>
      <c r="L25" s="14">
        <v>36581</v>
      </c>
      <c r="M25" s="14">
        <v>11293</v>
      </c>
      <c r="N25" s="14">
        <v>5752</v>
      </c>
      <c r="O25" s="12">
        <f t="shared" si="7"/>
        <v>466005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46301</v>
      </c>
      <c r="C26" s="14">
        <v>28840</v>
      </c>
      <c r="D26" s="14">
        <v>35643</v>
      </c>
      <c r="E26" s="14">
        <v>5938</v>
      </c>
      <c r="F26" s="14">
        <v>28157</v>
      </c>
      <c r="G26" s="14">
        <v>41096</v>
      </c>
      <c r="H26" s="14">
        <v>23963</v>
      </c>
      <c r="I26" s="14">
        <v>5282</v>
      </c>
      <c r="J26" s="14">
        <v>36736</v>
      </c>
      <c r="K26" s="14">
        <v>26411</v>
      </c>
      <c r="L26" s="14">
        <v>25219</v>
      </c>
      <c r="M26" s="14">
        <v>8305</v>
      </c>
      <c r="N26" s="14">
        <v>5132</v>
      </c>
      <c r="O26" s="12">
        <f t="shared" si="7"/>
        <v>317023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815587.5116</v>
      </c>
      <c r="C36" s="59">
        <f aca="true" t="shared" si="11" ref="C36:N36">C37+C38+C39+C40</f>
        <v>583394.9404999999</v>
      </c>
      <c r="D36" s="59">
        <f t="shared" si="11"/>
        <v>609839.4628000001</v>
      </c>
      <c r="E36" s="59">
        <f t="shared" si="11"/>
        <v>149133.9235</v>
      </c>
      <c r="F36" s="59">
        <f t="shared" si="11"/>
        <v>553730.584</v>
      </c>
      <c r="G36" s="59">
        <f t="shared" si="11"/>
        <v>662413.6792</v>
      </c>
      <c r="H36" s="59">
        <f t="shared" si="11"/>
        <v>534995.5</v>
      </c>
      <c r="I36" s="59">
        <f>I37+I38+I39+I40</f>
        <v>132409.14200000002</v>
      </c>
      <c r="J36" s="59">
        <f>J37+J38+J39+J40</f>
        <v>685199.156</v>
      </c>
      <c r="K36" s="59">
        <f>K37+K38+K39+K40</f>
        <v>570428.1786</v>
      </c>
      <c r="L36" s="59">
        <f>L37+L38+L39+L40</f>
        <v>694357.9670000001</v>
      </c>
      <c r="M36" s="59">
        <f t="shared" si="11"/>
        <v>302166.949</v>
      </c>
      <c r="N36" s="59">
        <f t="shared" si="11"/>
        <v>157664.09089999998</v>
      </c>
      <c r="O36" s="59">
        <f>O37+O38+O39+O40</f>
        <v>6451321.0851</v>
      </c>
    </row>
    <row r="37" spans="1:15" ht="18.75" customHeight="1">
      <c r="A37" s="56" t="s">
        <v>49</v>
      </c>
      <c r="B37" s="53">
        <f aca="true" t="shared" si="12" ref="B37:N37">B29*B7</f>
        <v>810936.2816</v>
      </c>
      <c r="C37" s="53">
        <f t="shared" si="12"/>
        <v>576374.9704999999</v>
      </c>
      <c r="D37" s="53">
        <f t="shared" si="12"/>
        <v>598217.4128</v>
      </c>
      <c r="E37" s="53">
        <f t="shared" si="12"/>
        <v>149133.9235</v>
      </c>
      <c r="F37" s="53">
        <f t="shared" si="12"/>
        <v>550212.564</v>
      </c>
      <c r="G37" s="53">
        <f t="shared" si="12"/>
        <v>657746.0292</v>
      </c>
      <c r="H37" s="53">
        <f t="shared" si="12"/>
        <v>531495.52</v>
      </c>
      <c r="I37" s="53">
        <f>I29*I7</f>
        <v>132409.14200000002</v>
      </c>
      <c r="J37" s="53">
        <f>J29*J7</f>
        <v>674058.276</v>
      </c>
      <c r="K37" s="53">
        <f>K29*K7</f>
        <v>556403.8086</v>
      </c>
      <c r="L37" s="53">
        <f>L29*L7</f>
        <v>683235.557</v>
      </c>
      <c r="M37" s="53">
        <f t="shared" si="12"/>
        <v>296916.929</v>
      </c>
      <c r="N37" s="53">
        <f t="shared" si="12"/>
        <v>155389.8209</v>
      </c>
      <c r="O37" s="55">
        <f>SUM(B37:N37)</f>
        <v>6372530.2351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4651.23</v>
      </c>
      <c r="C40" s="53">
        <v>7019.97</v>
      </c>
      <c r="D40" s="53">
        <v>11622.05</v>
      </c>
      <c r="E40" s="53">
        <v>0</v>
      </c>
      <c r="F40" s="53">
        <v>3518.02</v>
      </c>
      <c r="G40" s="53">
        <v>4667.65</v>
      </c>
      <c r="H40" s="53">
        <v>3499.98</v>
      </c>
      <c r="I40" s="53">
        <v>0</v>
      </c>
      <c r="J40" s="53">
        <v>11140.88</v>
      </c>
      <c r="K40" s="53">
        <v>14024.37</v>
      </c>
      <c r="L40" s="53">
        <v>11122.41</v>
      </c>
      <c r="M40" s="53">
        <v>5250.02</v>
      </c>
      <c r="N40" s="53">
        <v>2274.27</v>
      </c>
      <c r="O40" s="55">
        <f>SUM(B40:N40)</f>
        <v>78790.85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 aca="true" t="shared" si="15" ref="B42:O42">+B43+B46+B58+B59+B60-B62</f>
        <v>-77096</v>
      </c>
      <c r="C42" s="25">
        <f t="shared" si="15"/>
        <v>-72488</v>
      </c>
      <c r="D42" s="25">
        <f t="shared" si="15"/>
        <v>-79158.52</v>
      </c>
      <c r="E42" s="25">
        <f t="shared" si="15"/>
        <v>-9928</v>
      </c>
      <c r="F42" s="25">
        <f t="shared" si="15"/>
        <v>-48524</v>
      </c>
      <c r="G42" s="25">
        <f t="shared" si="15"/>
        <v>-84936</v>
      </c>
      <c r="H42" s="25">
        <f t="shared" si="15"/>
        <v>-73363.72</v>
      </c>
      <c r="I42" s="25">
        <f t="shared" si="15"/>
        <v>-19315.92</v>
      </c>
      <c r="J42" s="25">
        <f t="shared" si="15"/>
        <v>-48028</v>
      </c>
      <c r="K42" s="25">
        <f t="shared" si="15"/>
        <v>-72124.37</v>
      </c>
      <c r="L42" s="25">
        <f t="shared" si="15"/>
        <v>-50472</v>
      </c>
      <c r="M42" s="25">
        <f t="shared" si="15"/>
        <v>-25300</v>
      </c>
      <c r="N42" s="25">
        <f t="shared" si="15"/>
        <v>-16116</v>
      </c>
      <c r="O42" s="25">
        <f t="shared" si="15"/>
        <v>-676850.53</v>
      </c>
    </row>
    <row r="43" spans="1:15" ht="18.75" customHeight="1">
      <c r="A43" s="17" t="s">
        <v>54</v>
      </c>
      <c r="B43" s="26">
        <f>B44+B45</f>
        <v>-77096</v>
      </c>
      <c r="C43" s="26">
        <f>C44+C45</f>
        <v>-72488</v>
      </c>
      <c r="D43" s="26">
        <f>D44+D45</f>
        <v>-60712</v>
      </c>
      <c r="E43" s="26">
        <f>E44+E45</f>
        <v>-9928</v>
      </c>
      <c r="F43" s="26">
        <f aca="true" t="shared" si="16" ref="F43:N43">F44+F45</f>
        <v>-48024</v>
      </c>
      <c r="G43" s="26">
        <f t="shared" si="16"/>
        <v>-84436</v>
      </c>
      <c r="H43" s="26">
        <f t="shared" si="16"/>
        <v>-71260</v>
      </c>
      <c r="I43" s="26">
        <f>I44+I45</f>
        <v>-17224</v>
      </c>
      <c r="J43" s="26">
        <f>J44+J45</f>
        <v>-48028</v>
      </c>
      <c r="K43" s="26">
        <f>K44+K45</f>
        <v>-58100</v>
      </c>
      <c r="L43" s="26">
        <f>L44+L45</f>
        <v>-50472</v>
      </c>
      <c r="M43" s="26">
        <f t="shared" si="16"/>
        <v>-25300</v>
      </c>
      <c r="N43" s="26">
        <f t="shared" si="16"/>
        <v>-16116</v>
      </c>
      <c r="O43" s="25">
        <f aca="true" t="shared" si="17" ref="O43:O59">SUM(B43:N43)</f>
        <v>-639184</v>
      </c>
    </row>
    <row r="44" spans="1:26" ht="18.75" customHeight="1">
      <c r="A44" s="13" t="s">
        <v>55</v>
      </c>
      <c r="B44" s="20">
        <f>ROUND(-B9*$D$3,2)</f>
        <v>-77096</v>
      </c>
      <c r="C44" s="20">
        <f>ROUND(-C9*$D$3,2)</f>
        <v>-72488</v>
      </c>
      <c r="D44" s="20">
        <f>ROUND(-D9*$D$3,2)</f>
        <v>-60712</v>
      </c>
      <c r="E44" s="20">
        <f>ROUND(-E9*$D$3,2)</f>
        <v>-9928</v>
      </c>
      <c r="F44" s="20">
        <f aca="true" t="shared" si="18" ref="F44:N44">ROUND(-F9*$D$3,2)</f>
        <v>-48024</v>
      </c>
      <c r="G44" s="20">
        <f t="shared" si="18"/>
        <v>-84436</v>
      </c>
      <c r="H44" s="20">
        <f t="shared" si="18"/>
        <v>-71260</v>
      </c>
      <c r="I44" s="20">
        <f>ROUND(-I9*$D$3,2)</f>
        <v>-17224</v>
      </c>
      <c r="J44" s="20">
        <f>ROUND(-J9*$D$3,2)</f>
        <v>-48028</v>
      </c>
      <c r="K44" s="20">
        <f>ROUND(-K9*$D$3,2)</f>
        <v>-58100</v>
      </c>
      <c r="L44" s="20">
        <f>ROUND(-L9*$D$3,2)</f>
        <v>-50472</v>
      </c>
      <c r="M44" s="20">
        <f t="shared" si="18"/>
        <v>-25300</v>
      </c>
      <c r="N44" s="20">
        <f t="shared" si="18"/>
        <v>-16116</v>
      </c>
      <c r="O44" s="46">
        <f t="shared" si="17"/>
        <v>-639184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-18446.52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-20446.52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-500-17946.52</f>
        <v>-18446.52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-20446.52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-2103.72</v>
      </c>
      <c r="I60" s="27">
        <v>-1091.92</v>
      </c>
      <c r="J60" s="27">
        <v>0</v>
      </c>
      <c r="K60" s="27">
        <v>-30849.09</v>
      </c>
      <c r="L60" s="27">
        <v>0</v>
      </c>
      <c r="M60" s="27">
        <v>0</v>
      </c>
      <c r="N60" s="27">
        <v>0</v>
      </c>
      <c r="O60" s="24">
        <f>SUM(B60:N60)</f>
        <v>-34044.73</v>
      </c>
    </row>
    <row r="61" spans="1:26" ht="15.75">
      <c r="A61" s="2" t="s">
        <v>67</v>
      </c>
      <c r="B61" s="29">
        <f aca="true" t="shared" si="21" ref="B61:N61">+B36+B42</f>
        <v>738491.5116</v>
      </c>
      <c r="C61" s="29">
        <f t="shared" si="21"/>
        <v>510906.9404999999</v>
      </c>
      <c r="D61" s="29">
        <f t="shared" si="21"/>
        <v>530680.9428000001</v>
      </c>
      <c r="E61" s="29">
        <f t="shared" si="21"/>
        <v>139205.9235</v>
      </c>
      <c r="F61" s="29">
        <f t="shared" si="21"/>
        <v>505206.58400000003</v>
      </c>
      <c r="G61" s="29">
        <f t="shared" si="21"/>
        <v>577477.6792</v>
      </c>
      <c r="H61" s="29">
        <f t="shared" si="21"/>
        <v>461631.78</v>
      </c>
      <c r="I61" s="29">
        <f t="shared" si="21"/>
        <v>113093.22200000002</v>
      </c>
      <c r="J61" s="29">
        <f>+J36+J42</f>
        <v>637171.156</v>
      </c>
      <c r="K61" s="29">
        <f>+K36+K42</f>
        <v>498303.8086</v>
      </c>
      <c r="L61" s="29">
        <f>+L36+L42</f>
        <v>643885.9670000001</v>
      </c>
      <c r="M61" s="29">
        <f t="shared" si="21"/>
        <v>276866.949</v>
      </c>
      <c r="N61" s="29">
        <f t="shared" si="21"/>
        <v>141548.09089999998</v>
      </c>
      <c r="O61" s="29">
        <f>SUM(B61:N61)</f>
        <v>5774470.555100001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-16824.72</v>
      </c>
      <c r="L62" s="47">
        <v>0</v>
      </c>
      <c r="M62" s="47">
        <v>0</v>
      </c>
      <c r="N62" s="47">
        <v>0</v>
      </c>
      <c r="O62" s="47">
        <f>SUM(B62:N62)</f>
        <v>-16824.72</v>
      </c>
      <c r="Q62" s="74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68</v>
      </c>
      <c r="B64" s="36">
        <f>SUM(B65:B78)</f>
        <v>738491.51</v>
      </c>
      <c r="C64" s="36">
        <f aca="true" t="shared" si="22" ref="C64:N64">SUM(C65:C78)</f>
        <v>510906.94999999995</v>
      </c>
      <c r="D64" s="36">
        <f t="shared" si="22"/>
        <v>530680.94</v>
      </c>
      <c r="E64" s="36">
        <f t="shared" si="22"/>
        <v>139205.92</v>
      </c>
      <c r="F64" s="36">
        <f t="shared" si="22"/>
        <v>505206.58</v>
      </c>
      <c r="G64" s="36">
        <f t="shared" si="22"/>
        <v>577477.68</v>
      </c>
      <c r="H64" s="36">
        <f t="shared" si="22"/>
        <v>461631.78</v>
      </c>
      <c r="I64" s="36">
        <f t="shared" si="22"/>
        <v>113093.22</v>
      </c>
      <c r="J64" s="36">
        <f t="shared" si="22"/>
        <v>637171.15</v>
      </c>
      <c r="K64" s="36">
        <f t="shared" si="22"/>
        <v>498303.81</v>
      </c>
      <c r="L64" s="36">
        <f t="shared" si="22"/>
        <v>643885.97</v>
      </c>
      <c r="M64" s="36">
        <f t="shared" si="22"/>
        <v>276866.95</v>
      </c>
      <c r="N64" s="36">
        <f t="shared" si="22"/>
        <v>141548.09</v>
      </c>
      <c r="O64" s="29">
        <f>SUM(O65:O78)</f>
        <v>5774470.55</v>
      </c>
      <c r="Q64" s="75"/>
    </row>
    <row r="65" spans="1:16" ht="18.75" customHeight="1">
      <c r="A65" s="17" t="s">
        <v>69</v>
      </c>
      <c r="B65" s="36">
        <v>135905.46</v>
      </c>
      <c r="C65" s="36">
        <v>147144.77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283050.23</v>
      </c>
      <c r="P65"/>
    </row>
    <row r="66" spans="1:16" ht="18.75" customHeight="1">
      <c r="A66" s="17" t="s">
        <v>70</v>
      </c>
      <c r="B66" s="36">
        <v>602586.05</v>
      </c>
      <c r="C66" s="36">
        <v>363762.18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966348.23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530680.94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530680.94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139205.92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139205.92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505206.58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505206.58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577477.68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577477.68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460235.52+1396.26</f>
        <v>461631.78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461631.78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113093.22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113093.22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637171.15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637171.15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498303.81</v>
      </c>
      <c r="L74" s="35">
        <v>0</v>
      </c>
      <c r="M74" s="35">
        <v>0</v>
      </c>
      <c r="N74" s="35">
        <v>0</v>
      </c>
      <c r="O74" s="29">
        <f t="shared" si="23"/>
        <v>498303.81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643885.97</v>
      </c>
      <c r="M75" s="35">
        <v>0</v>
      </c>
      <c r="N75" s="35">
        <v>0</v>
      </c>
      <c r="O75" s="26">
        <f t="shared" si="23"/>
        <v>643885.97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276866.95</v>
      </c>
      <c r="N76" s="35">
        <v>0</v>
      </c>
      <c r="O76" s="29">
        <f t="shared" si="23"/>
        <v>276866.95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141548.09</v>
      </c>
      <c r="O77" s="26">
        <f t="shared" si="23"/>
        <v>141548.09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2.476587628002234</v>
      </c>
      <c r="C82" s="44">
        <v>2.5957096861236897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2.9593000000000003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2.1884000000000006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2018-10-29T19:20:35Z</dcterms:modified>
  <cp:category/>
  <cp:version/>
  <cp:contentType/>
  <cp:contentStatus/>
</cp:coreProperties>
</file>