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<sst xmlns="http://schemas.openxmlformats.org/spreadsheetml/2006/main" count="112" uniqueCount="110">
  <si>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</si>
  <si>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</si>
  <si>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</si>
  <si>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</si>
  <si>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</si>
  <si>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</si>
  <si>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</si>
  <si>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</si>
  <si>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</si>
  <si>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</si>
  <si>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</si>
  <si>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</si>
  <si>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</si>
  <si>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</si>
  <si>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</si>
  <si>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</si>
  <si>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</si>
  <si>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</si>
  <si>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</si>
  <si>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</si>
  <si>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</si>
  <si>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</si>
  <si>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</si>
  <si>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</si>
  <si>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</si>
  <si>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</si>
  <si>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</si>
  <si>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</si>
  <si>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</si>
  <si>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</si>
  <si>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</si>
  <si>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</si>
  <si>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</si>
  <si>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</si>
  <si>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</si>
  <si>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</si>
  <si>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</si>
  <si>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</si>
  <si>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</si>
  <si>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</si>
  <si>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</si>
  <si>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</si>
  <si>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</si>
  <si>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</si>
  <si>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</si>
  <si>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</si>
  <si>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</si>
  <si>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</si>
  <si>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</si>
  <si>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</si>
  <si>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</si>
  <si>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</si>
  <si>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</si>
  <si>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</si>
  <si>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</si>
  <si>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</si>
  <si>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</si>
  <si>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</si>
  <si>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</si>
  <si>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</si>
  <si>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</si>
  <si>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</si>
  <si>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</si>
  <si>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</si>
  <si>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</si>
  <si>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</si>
  <si>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</si>
  <si>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</si>
  <si>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</si>
  <si>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</si>
  <si>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</si>
  <si>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</si>
  <si>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</si>
  <si>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</si>
  <si>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</si>
  <si>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</si>
  <si>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</si>
  <si>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</si>
  <si>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</si>
  <si>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</si>
  <si>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</si>
  <si>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</si>
  <si>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</si>
  <si>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</si>
  <si>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</si>
  <si>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</si>
  <si>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</si>
  <si>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</si>
  <si>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</si>
  <si>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</si>
  <si>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</si>
  <si>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</si>
  <si>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</si>
  <si>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</si>
  <si>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</si>
  <si>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</si>
  <si>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</si>
  <si>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</si>
  <si>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</si>
  <si>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</si>
  <si>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</si>
  <si>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</si>
  <si>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</si>
  <si>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</si>
  <si>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</si>
  <si>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</si>
  <si>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</si>
  <si>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</si>
  <si>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</si>
  <si>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18/10/18 - VENCIMENTO 25/10/18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</si>
</sst>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8.00390625" style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520378</v>
      </c>
      <c r="C7" s="10">
        <f>C8+C20+C24</f>
        <v>377981</v>
      </c>
      <c r="D7" s="10">
        <f>D8+D20+D24</f>
        <v>390434</v>
      </c>
      <c r="E7" s="10">
        <f>E8+E20+E24</f>
        <v>68961</v>
      </c>
      <c r="F7" s="10">
        <f aca="true" t="shared" si="0" ref="F7:N7">F8+F20+F24</f>
        <v>333309</v>
      </c>
      <c r="G7" s="10">
        <f t="shared" si="0"/>
        <v>535766</v>
      </c>
      <c r="H7" s="10">
        <f>H8+H20+H24</f>
        <v>367309</v>
      </c>
      <c r="I7" s="10">
        <f>I8+I20+I24</f>
        <v>93071</v>
      </c>
      <c r="J7" s="10">
        <f>J8+J20+J24</f>
        <v>426419</v>
      </c>
      <c r="K7" s="10">
        <f>K8+K20+K24</f>
        <v>310260</v>
      </c>
      <c r="L7" s="10">
        <f>L8+L20+L24</f>
        <v>375456</v>
      </c>
      <c r="M7" s="10">
        <f t="shared" si="0"/>
        <v>154565</v>
      </c>
      <c r="N7" s="10">
        <f t="shared" si="0"/>
        <v>94236</v>
      </c>
      <c r="O7" s="10">
        <f>+O8+O20+O24</f>
        <v>4048145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225923</v>
      </c>
      <c r="C8" s="12">
        <f>+C9+C12+C16</f>
        <v>175641</v>
      </c>
      <c r="D8" s="12">
        <f>+D9+D12+D16</f>
        <v>195002</v>
      </c>
      <c r="E8" s="12">
        <f>+E9+E12+E16</f>
        <v>30658</v>
      </c>
      <c r="F8" s="12">
        <f aca="true" t="shared" si="1" ref="F8:N8">+F9+F12+F16</f>
        <v>155472</v>
      </c>
      <c r="G8" s="12">
        <f t="shared" si="1"/>
        <v>255556</v>
      </c>
      <c r="H8" s="12">
        <f>+H9+H12+H16</f>
        <v>169396</v>
      </c>
      <c r="I8" s="12">
        <f>+I9+I12+I16</f>
        <v>45099</v>
      </c>
      <c r="J8" s="12">
        <f>+J9+J12+J16</f>
        <v>201558</v>
      </c>
      <c r="K8" s="12">
        <f>+K9+K12+K16</f>
        <v>144686</v>
      </c>
      <c r="L8" s="12">
        <f>+L9+L12+L16</f>
        <v>170795</v>
      </c>
      <c r="M8" s="12">
        <f t="shared" si="1"/>
        <v>78948</v>
      </c>
      <c r="N8" s="12">
        <f t="shared" si="1"/>
        <v>49806</v>
      </c>
      <c r="O8" s="12">
        <f>SUM(B8:N8)</f>
        <v>1898540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17896</v>
      </c>
      <c r="C9" s="14">
        <v>18175</v>
      </c>
      <c r="D9" s="14">
        <v>12342</v>
      </c>
      <c r="E9" s="14">
        <v>2423</v>
      </c>
      <c r="F9" s="14">
        <v>10556</v>
      </c>
      <c r="G9" s="14">
        <v>19062</v>
      </c>
      <c r="H9" s="14">
        <v>17707</v>
      </c>
      <c r="I9" s="14">
        <v>4375</v>
      </c>
      <c r="J9" s="14">
        <v>10559</v>
      </c>
      <c r="K9" s="14">
        <v>13481</v>
      </c>
      <c r="L9" s="14">
        <v>11025</v>
      </c>
      <c r="M9" s="14">
        <v>7542</v>
      </c>
      <c r="N9" s="14">
        <v>4881</v>
      </c>
      <c r="O9" s="12">
        <f aca="true" t="shared" si="2" ref="O9:O19">SUM(B9:N9)</f>
        <v>150024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17896</v>
      </c>
      <c r="C10" s="14">
        <f>+C9-C11</f>
        <v>18175</v>
      </c>
      <c r="D10" s="14">
        <f>+D9-D11</f>
        <v>12342</v>
      </c>
      <c r="E10" s="14">
        <f>+E9-E11</f>
        <v>2423</v>
      </c>
      <c r="F10" s="14">
        <f aca="true" t="shared" si="3" ref="F10:N10">+F9-F11</f>
        <v>10556</v>
      </c>
      <c r="G10" s="14">
        <f t="shared" si="3"/>
        <v>19062</v>
      </c>
      <c r="H10" s="14">
        <f>+H9-H11</f>
        <v>17707</v>
      </c>
      <c r="I10" s="14">
        <f>+I9-I11</f>
        <v>4375</v>
      </c>
      <c r="J10" s="14">
        <f>+J9-J11</f>
        <v>10559</v>
      </c>
      <c r="K10" s="14">
        <f>+K9-K11</f>
        <v>13481</v>
      </c>
      <c r="L10" s="14">
        <f>+L9-L11</f>
        <v>11025</v>
      </c>
      <c r="M10" s="14">
        <f t="shared" si="3"/>
        <v>7542</v>
      </c>
      <c r="N10" s="14">
        <f t="shared" si="3"/>
        <v>4881</v>
      </c>
      <c r="O10" s="12">
        <f t="shared" si="2"/>
        <v>150024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198395</v>
      </c>
      <c r="C12" s="14">
        <f>C13+C14+C15</f>
        <v>150061</v>
      </c>
      <c r="D12" s="14">
        <f>D13+D14+D15</f>
        <v>175086</v>
      </c>
      <c r="E12" s="14">
        <f>E13+E14+E15</f>
        <v>27046</v>
      </c>
      <c r="F12" s="14">
        <f aca="true" t="shared" si="4" ref="F12:N12">F13+F14+F15</f>
        <v>138021</v>
      </c>
      <c r="G12" s="14">
        <f t="shared" si="4"/>
        <v>224696</v>
      </c>
      <c r="H12" s="14">
        <f>H13+H14+H15</f>
        <v>144875</v>
      </c>
      <c r="I12" s="14">
        <f>I13+I14+I15</f>
        <v>38895</v>
      </c>
      <c r="J12" s="14">
        <f>J13+J14+J15</f>
        <v>181206</v>
      </c>
      <c r="K12" s="14">
        <f>K13+K14+K15</f>
        <v>125138</v>
      </c>
      <c r="L12" s="14">
        <f>L13+L14+L15</f>
        <v>151541</v>
      </c>
      <c r="M12" s="14">
        <f t="shared" si="4"/>
        <v>68308</v>
      </c>
      <c r="N12" s="14">
        <f t="shared" si="4"/>
        <v>43241</v>
      </c>
      <c r="O12" s="12">
        <f t="shared" si="2"/>
        <v>1666509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92450</v>
      </c>
      <c r="C13" s="14">
        <v>69915</v>
      </c>
      <c r="D13" s="14">
        <v>80554</v>
      </c>
      <c r="E13" s="14">
        <v>12716</v>
      </c>
      <c r="F13" s="14">
        <v>61915</v>
      </c>
      <c r="G13" s="14">
        <v>102758</v>
      </c>
      <c r="H13" s="14">
        <v>68950</v>
      </c>
      <c r="I13" s="14">
        <v>18822</v>
      </c>
      <c r="J13" s="14">
        <v>85312</v>
      </c>
      <c r="K13" s="14">
        <v>57460</v>
      </c>
      <c r="L13" s="14">
        <v>68774</v>
      </c>
      <c r="M13" s="14">
        <v>30716</v>
      </c>
      <c r="N13" s="14">
        <v>18926</v>
      </c>
      <c r="O13" s="12">
        <f t="shared" si="2"/>
        <v>769268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95811</v>
      </c>
      <c r="C14" s="14">
        <v>68744</v>
      </c>
      <c r="D14" s="14">
        <v>88094</v>
      </c>
      <c r="E14" s="14">
        <v>12709</v>
      </c>
      <c r="F14" s="14">
        <v>67457</v>
      </c>
      <c r="G14" s="14">
        <v>106060</v>
      </c>
      <c r="H14" s="14">
        <v>66968</v>
      </c>
      <c r="I14" s="14">
        <v>17771</v>
      </c>
      <c r="J14" s="14">
        <v>89195</v>
      </c>
      <c r="K14" s="14">
        <v>61325</v>
      </c>
      <c r="L14" s="14">
        <v>74928</v>
      </c>
      <c r="M14" s="14">
        <v>34045</v>
      </c>
      <c r="N14" s="14">
        <v>22322</v>
      </c>
      <c r="O14" s="12">
        <f t="shared" si="2"/>
        <v>805429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10134</v>
      </c>
      <c r="C15" s="14">
        <v>11402</v>
      </c>
      <c r="D15" s="14">
        <v>6438</v>
      </c>
      <c r="E15" s="14">
        <v>1621</v>
      </c>
      <c r="F15" s="14">
        <v>8649</v>
      </c>
      <c r="G15" s="14">
        <v>15878</v>
      </c>
      <c r="H15" s="14">
        <v>8957</v>
      </c>
      <c r="I15" s="14">
        <v>2302</v>
      </c>
      <c r="J15" s="14">
        <v>6699</v>
      </c>
      <c r="K15" s="14">
        <v>6353</v>
      </c>
      <c r="L15" s="14">
        <v>7839</v>
      </c>
      <c r="M15" s="14">
        <v>3547</v>
      </c>
      <c r="N15" s="14">
        <v>1993</v>
      </c>
      <c r="O15" s="12">
        <f t="shared" si="2"/>
        <v>91812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9632</v>
      </c>
      <c r="C16" s="14">
        <f>C17+C18+C19</f>
        <v>7405</v>
      </c>
      <c r="D16" s="14">
        <f>D17+D18+D19</f>
        <v>7574</v>
      </c>
      <c r="E16" s="14">
        <f>E17+E18+E19</f>
        <v>1189</v>
      </c>
      <c r="F16" s="14">
        <f aca="true" t="shared" si="5" ref="F16:N16">F17+F18+F19</f>
        <v>6895</v>
      </c>
      <c r="G16" s="14">
        <f t="shared" si="5"/>
        <v>11798</v>
      </c>
      <c r="H16" s="14">
        <f>H17+H18+H19</f>
        <v>6814</v>
      </c>
      <c r="I16" s="14">
        <f>I17+I18+I19</f>
        <v>1829</v>
      </c>
      <c r="J16" s="14">
        <f>J17+J18+J19</f>
        <v>9793</v>
      </c>
      <c r="K16" s="14">
        <f>K17+K18+K19</f>
        <v>6067</v>
      </c>
      <c r="L16" s="14">
        <f>L17+L18+L19</f>
        <v>8229</v>
      </c>
      <c r="M16" s="14">
        <f t="shared" si="5"/>
        <v>3098</v>
      </c>
      <c r="N16" s="14">
        <f t="shared" si="5"/>
        <v>1684</v>
      </c>
      <c r="O16" s="12">
        <f t="shared" si="2"/>
        <v>82007</v>
      </c>
    </row>
    <row r="17" spans="1:26" ht="18.75" customHeight="1">
      <c r="A17" s="15" t="s">
        <v>16</v>
      </c>
      <c r="B17" s="14">
        <v>9608</v>
      </c>
      <c r="C17" s="14">
        <v>7387</v>
      </c>
      <c r="D17" s="14">
        <v>7568</v>
      </c>
      <c r="E17" s="14">
        <v>1186</v>
      </c>
      <c r="F17" s="14">
        <v>6888</v>
      </c>
      <c r="G17" s="14">
        <v>11786</v>
      </c>
      <c r="H17" s="14">
        <v>6803</v>
      </c>
      <c r="I17" s="14">
        <v>1825</v>
      </c>
      <c r="J17" s="14">
        <v>9772</v>
      </c>
      <c r="K17" s="14">
        <v>6057</v>
      </c>
      <c r="L17" s="14">
        <v>8217</v>
      </c>
      <c r="M17" s="14">
        <v>3093</v>
      </c>
      <c r="N17" s="14">
        <v>1682</v>
      </c>
      <c r="O17" s="12">
        <f t="shared" si="2"/>
        <v>81872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15</v>
      </c>
      <c r="C18" s="14">
        <v>8</v>
      </c>
      <c r="D18" s="14">
        <v>6</v>
      </c>
      <c r="E18" s="14">
        <v>1</v>
      </c>
      <c r="F18" s="14">
        <v>0</v>
      </c>
      <c r="G18" s="14">
        <v>8</v>
      </c>
      <c r="H18" s="14">
        <v>7</v>
      </c>
      <c r="I18" s="14">
        <v>3</v>
      </c>
      <c r="J18" s="14">
        <v>13</v>
      </c>
      <c r="K18" s="14">
        <v>5</v>
      </c>
      <c r="L18" s="14">
        <v>6</v>
      </c>
      <c r="M18" s="14">
        <v>3</v>
      </c>
      <c r="N18" s="14">
        <v>0</v>
      </c>
      <c r="O18" s="12">
        <f t="shared" si="2"/>
        <v>75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10</v>
      </c>
      <c r="D19" s="14">
        <v>0</v>
      </c>
      <c r="E19" s="14">
        <v>2</v>
      </c>
      <c r="F19" s="14">
        <v>7</v>
      </c>
      <c r="G19" s="14">
        <v>4</v>
      </c>
      <c r="H19" s="14">
        <v>4</v>
      </c>
      <c r="I19" s="14">
        <v>1</v>
      </c>
      <c r="J19" s="14">
        <v>8</v>
      </c>
      <c r="K19" s="14">
        <v>5</v>
      </c>
      <c r="L19" s="14">
        <v>6</v>
      </c>
      <c r="M19" s="14">
        <v>2</v>
      </c>
      <c r="N19" s="14">
        <v>2</v>
      </c>
      <c r="O19" s="12">
        <f t="shared" si="2"/>
        <v>60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142060</v>
      </c>
      <c r="C20" s="18">
        <f>C21+C22+C23</f>
        <v>87390</v>
      </c>
      <c r="D20" s="18">
        <f>D21+D22+D23</f>
        <v>81979</v>
      </c>
      <c r="E20" s="18">
        <f>E21+E22+E23</f>
        <v>14800</v>
      </c>
      <c r="F20" s="18">
        <f aca="true" t="shared" si="6" ref="F20:N20">F21+F22+F23</f>
        <v>73065</v>
      </c>
      <c r="G20" s="18">
        <f t="shared" si="6"/>
        <v>117196</v>
      </c>
      <c r="H20" s="18">
        <f>H21+H22+H23</f>
        <v>92875</v>
      </c>
      <c r="I20" s="18">
        <f>I21+I22+I23</f>
        <v>22992</v>
      </c>
      <c r="J20" s="18">
        <f>J21+J22+J23</f>
        <v>109950</v>
      </c>
      <c r="K20" s="18">
        <f>K21+K22+K23</f>
        <v>74862</v>
      </c>
      <c r="L20" s="18">
        <f>L21+L22+L23</f>
        <v>113392</v>
      </c>
      <c r="M20" s="18">
        <f t="shared" si="6"/>
        <v>43357</v>
      </c>
      <c r="N20" s="18">
        <f t="shared" si="6"/>
        <v>25467</v>
      </c>
      <c r="O20" s="12">
        <f aca="true" t="shared" si="7" ref="O20:O26">SUM(B20:N20)</f>
        <v>999385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71965</v>
      </c>
      <c r="C21" s="14">
        <v>46934</v>
      </c>
      <c r="D21" s="14">
        <v>41987</v>
      </c>
      <c r="E21" s="14">
        <v>7834</v>
      </c>
      <c r="F21" s="14">
        <v>37002</v>
      </c>
      <c r="G21" s="14">
        <v>60377</v>
      </c>
      <c r="H21" s="14">
        <v>49739</v>
      </c>
      <c r="I21" s="14">
        <v>12621</v>
      </c>
      <c r="J21" s="14">
        <v>56845</v>
      </c>
      <c r="K21" s="14">
        <v>38478</v>
      </c>
      <c r="L21" s="14">
        <v>56777</v>
      </c>
      <c r="M21" s="14">
        <v>22085</v>
      </c>
      <c r="N21" s="14">
        <v>12529</v>
      </c>
      <c r="O21" s="12">
        <f t="shared" si="7"/>
        <v>515173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64860</v>
      </c>
      <c r="C22" s="14">
        <v>36087</v>
      </c>
      <c r="D22" s="14">
        <v>37615</v>
      </c>
      <c r="E22" s="14">
        <v>6324</v>
      </c>
      <c r="F22" s="14">
        <v>32755</v>
      </c>
      <c r="G22" s="14">
        <v>51263</v>
      </c>
      <c r="H22" s="14">
        <v>39695</v>
      </c>
      <c r="I22" s="14">
        <v>9568</v>
      </c>
      <c r="J22" s="14">
        <v>49551</v>
      </c>
      <c r="K22" s="14">
        <v>33658</v>
      </c>
      <c r="L22" s="14">
        <v>52362</v>
      </c>
      <c r="M22" s="14">
        <v>19715</v>
      </c>
      <c r="N22" s="14">
        <v>12120</v>
      </c>
      <c r="O22" s="12">
        <f t="shared" si="7"/>
        <v>445573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5235</v>
      </c>
      <c r="C23" s="14">
        <v>4369</v>
      </c>
      <c r="D23" s="14">
        <v>2377</v>
      </c>
      <c r="E23" s="14">
        <v>642</v>
      </c>
      <c r="F23" s="14">
        <v>3308</v>
      </c>
      <c r="G23" s="14">
        <v>5556</v>
      </c>
      <c r="H23" s="14">
        <v>3441</v>
      </c>
      <c r="I23" s="14">
        <v>803</v>
      </c>
      <c r="J23" s="14">
        <v>3554</v>
      </c>
      <c r="K23" s="14">
        <v>2726</v>
      </c>
      <c r="L23" s="14">
        <v>4253</v>
      </c>
      <c r="M23" s="14">
        <v>1557</v>
      </c>
      <c r="N23" s="14">
        <v>818</v>
      </c>
      <c r="O23" s="12">
        <f t="shared" si="7"/>
        <v>38639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152395</v>
      </c>
      <c r="C24" s="14">
        <f>C25+C26</f>
        <v>114950</v>
      </c>
      <c r="D24" s="14">
        <f>D25+D26</f>
        <v>113453</v>
      </c>
      <c r="E24" s="14">
        <f>E25+E26</f>
        <v>23503</v>
      </c>
      <c r="F24" s="14">
        <f aca="true" t="shared" si="8" ref="F24:N24">F25+F26</f>
        <v>104772</v>
      </c>
      <c r="G24" s="14">
        <f t="shared" si="8"/>
        <v>163014</v>
      </c>
      <c r="H24" s="14">
        <f>H25+H26</f>
        <v>105038</v>
      </c>
      <c r="I24" s="14">
        <f>I25+I26</f>
        <v>24980</v>
      </c>
      <c r="J24" s="14">
        <f>J25+J26</f>
        <v>114911</v>
      </c>
      <c r="K24" s="14">
        <f>K25+K26</f>
        <v>90712</v>
      </c>
      <c r="L24" s="14">
        <f>L25+L26</f>
        <v>91269</v>
      </c>
      <c r="M24" s="14">
        <f t="shared" si="8"/>
        <v>32260</v>
      </c>
      <c r="N24" s="14">
        <f t="shared" si="8"/>
        <v>18963</v>
      </c>
      <c r="O24" s="12">
        <f t="shared" si="7"/>
        <v>1150220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77022</v>
      </c>
      <c r="C25" s="14">
        <v>63743</v>
      </c>
      <c r="D25" s="14">
        <v>59180</v>
      </c>
      <c r="E25" s="14">
        <v>13634</v>
      </c>
      <c r="F25" s="14">
        <v>56294</v>
      </c>
      <c r="G25" s="14">
        <v>92758</v>
      </c>
      <c r="H25" s="14">
        <v>61098</v>
      </c>
      <c r="I25" s="14">
        <v>15447</v>
      </c>
      <c r="J25" s="14">
        <v>56422</v>
      </c>
      <c r="K25" s="14">
        <v>48401</v>
      </c>
      <c r="L25" s="14">
        <v>48641</v>
      </c>
      <c r="M25" s="14">
        <v>17090</v>
      </c>
      <c r="N25" s="14">
        <v>8801</v>
      </c>
      <c r="O25" s="12">
        <f t="shared" si="7"/>
        <v>618531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75373</v>
      </c>
      <c r="C26" s="14">
        <v>51207</v>
      </c>
      <c r="D26" s="14">
        <v>54273</v>
      </c>
      <c r="E26" s="14">
        <v>9869</v>
      </c>
      <c r="F26" s="14">
        <v>48478</v>
      </c>
      <c r="G26" s="14">
        <v>70256</v>
      </c>
      <c r="H26" s="14">
        <v>43940</v>
      </c>
      <c r="I26" s="14">
        <v>9533</v>
      </c>
      <c r="J26" s="14">
        <v>58489</v>
      </c>
      <c r="K26" s="14">
        <v>42311</v>
      </c>
      <c r="L26" s="14">
        <v>42628</v>
      </c>
      <c r="M26" s="14">
        <v>15170</v>
      </c>
      <c r="N26" s="14">
        <v>10162</v>
      </c>
      <c r="O26" s="12">
        <f t="shared" si="7"/>
        <v>531689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1141989.3868</v>
      </c>
      <c r="C36" s="60">
        <f aca="true" t="shared" si="11" ref="C36:N36">C37+C38+C39+C40</f>
        <v>875658.1060999999</v>
      </c>
      <c r="D36" s="60">
        <f t="shared" si="11"/>
        <v>777145.9938</v>
      </c>
      <c r="E36" s="60">
        <f t="shared" si="11"/>
        <v>204076.2873</v>
      </c>
      <c r="F36" s="60">
        <f t="shared" si="11"/>
        <v>753963.2335000001</v>
      </c>
      <c r="G36" s="60">
        <f t="shared" si="11"/>
        <v>953294.9296</v>
      </c>
      <c r="H36" s="60">
        <f t="shared" si="11"/>
        <v>799678.9684</v>
      </c>
      <c r="I36" s="60">
        <f>I37+I38+I39+I40</f>
        <v>203676.57640000002</v>
      </c>
      <c r="J36" s="60">
        <f>J37+J38+J39+J40</f>
        <v>937919.9346</v>
      </c>
      <c r="K36" s="60">
        <f>K37+K38+K39+K40</f>
        <v>784896.3659999999</v>
      </c>
      <c r="L36" s="60">
        <f>L37+L38+L39+L40</f>
        <v>922805.0384</v>
      </c>
      <c r="M36" s="60">
        <f t="shared" si="11"/>
        <v>479223.5925</v>
      </c>
      <c r="N36" s="60">
        <f t="shared" si="11"/>
        <v>249464.7216</v>
      </c>
      <c r="O36" s="60">
        <f>O37+O38+O39+O40</f>
        <v>9083793.135</v>
      </c>
    </row>
    <row r="37" spans="1:15" ht="18.75" customHeight="1">
      <c r="A37" s="57" t="s">
        <v>49</v>
      </c>
      <c r="B37" s="54">
        <f aca="true" t="shared" si="12" ref="B37:N37">B29*B7</f>
        <v>1137338.1568</v>
      </c>
      <c r="C37" s="54">
        <f t="shared" si="12"/>
        <v>868638.1360999999</v>
      </c>
      <c r="D37" s="54">
        <f t="shared" si="12"/>
        <v>765523.9438</v>
      </c>
      <c r="E37" s="54">
        <f t="shared" si="12"/>
        <v>204076.2873</v>
      </c>
      <c r="F37" s="54">
        <f t="shared" si="12"/>
        <v>750445.2135000001</v>
      </c>
      <c r="G37" s="54">
        <f t="shared" si="12"/>
        <v>948627.2796</v>
      </c>
      <c r="H37" s="54">
        <f t="shared" si="12"/>
        <v>796178.9884</v>
      </c>
      <c r="I37" s="54">
        <f>I29*I7</f>
        <v>203676.57640000002</v>
      </c>
      <c r="J37" s="54">
        <f>J29*J7</f>
        <v>926779.0546</v>
      </c>
      <c r="K37" s="54">
        <f>K29*K7</f>
        <v>770871.9959999999</v>
      </c>
      <c r="L37" s="54">
        <f>L29*L7</f>
        <v>912883.7184</v>
      </c>
      <c r="M37" s="54">
        <f t="shared" si="12"/>
        <v>473973.5725</v>
      </c>
      <c r="N37" s="54">
        <f t="shared" si="12"/>
        <v>247190.4516</v>
      </c>
      <c r="O37" s="56">
        <f>SUM(B37:N37)</f>
        <v>9006203.375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11140.88</v>
      </c>
      <c r="K40" s="54">
        <v>14024.37</v>
      </c>
      <c r="L40" s="54">
        <v>9921.32</v>
      </c>
      <c r="M40" s="54">
        <v>5250.02</v>
      </c>
      <c r="N40" s="54">
        <v>2274.27</v>
      </c>
      <c r="O40" s="56">
        <f>SUM(B40:N40)</f>
        <v>77589.76000000001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-71584</v>
      </c>
      <c r="C42" s="25">
        <f aca="true" t="shared" si="15" ref="C42:N42">+C43+C46+C58+C59</f>
        <v>-72700</v>
      </c>
      <c r="D42" s="25">
        <f t="shared" si="15"/>
        <v>-72833.72</v>
      </c>
      <c r="E42" s="25">
        <f t="shared" si="15"/>
        <v>-9692</v>
      </c>
      <c r="F42" s="25">
        <f t="shared" si="15"/>
        <v>-42724</v>
      </c>
      <c r="G42" s="25">
        <f t="shared" si="15"/>
        <v>-76748</v>
      </c>
      <c r="H42" s="25">
        <f t="shared" si="15"/>
        <v>-70828</v>
      </c>
      <c r="I42" s="25">
        <f>+I43+I46+I58+I59</f>
        <v>-18500</v>
      </c>
      <c r="J42" s="25">
        <f>+J43+J46+J58+J59</f>
        <v>-42236</v>
      </c>
      <c r="K42" s="25">
        <f>+K43+K46+K58+K59</f>
        <v>-53924</v>
      </c>
      <c r="L42" s="25">
        <f>+L43+L46+L58+L59</f>
        <v>-44100</v>
      </c>
      <c r="M42" s="25">
        <f t="shared" si="15"/>
        <v>-30168</v>
      </c>
      <c r="N42" s="25">
        <f t="shared" si="15"/>
        <v>-19524</v>
      </c>
      <c r="O42" s="25">
        <f>+O43+O46+O58+O59</f>
        <v>-625561.72</v>
      </c>
    </row>
    <row r="43" spans="1:15" ht="18.75" customHeight="1">
      <c r="A43" s="17" t="s">
        <v>54</v>
      </c>
      <c r="B43" s="26">
        <f>B44+B45</f>
        <v>-71584</v>
      </c>
      <c r="C43" s="26">
        <f>C44+C45</f>
        <v>-72700</v>
      </c>
      <c r="D43" s="26">
        <f>D44+D45</f>
        <v>-49368</v>
      </c>
      <c r="E43" s="26">
        <f>E44+E45</f>
        <v>-9692</v>
      </c>
      <c r="F43" s="26">
        <f aca="true" t="shared" si="16" ref="F43:N43">F44+F45</f>
        <v>-42224</v>
      </c>
      <c r="G43" s="26">
        <f t="shared" si="16"/>
        <v>-76248</v>
      </c>
      <c r="H43" s="26">
        <f t="shared" si="16"/>
        <v>-70828</v>
      </c>
      <c r="I43" s="26">
        <f>I44+I45</f>
        <v>-17500</v>
      </c>
      <c r="J43" s="26">
        <f>J44+J45</f>
        <v>-42236</v>
      </c>
      <c r="K43" s="26">
        <f>K44+K45</f>
        <v>-53924</v>
      </c>
      <c r="L43" s="26">
        <f>L44+L45</f>
        <v>-44100</v>
      </c>
      <c r="M43" s="26">
        <f t="shared" si="16"/>
        <v>-30168</v>
      </c>
      <c r="N43" s="26">
        <f t="shared" si="16"/>
        <v>-19524</v>
      </c>
      <c r="O43" s="25">
        <f aca="true" t="shared" si="17" ref="O43:O59">SUM(B43:N43)</f>
        <v>-600096</v>
      </c>
    </row>
    <row r="44" spans="1:26" ht="18.75" customHeight="1">
      <c r="A44" s="13" t="s">
        <v>55</v>
      </c>
      <c r="B44" s="20">
        <f>ROUND(-B9*$D$3,2)</f>
        <v>-71584</v>
      </c>
      <c r="C44" s="20">
        <f>ROUND(-C9*$D$3,2)</f>
        <v>-72700</v>
      </c>
      <c r="D44" s="20">
        <f>ROUND(-D9*$D$3,2)</f>
        <v>-49368</v>
      </c>
      <c r="E44" s="20">
        <f>ROUND(-E9*$D$3,2)</f>
        <v>-9692</v>
      </c>
      <c r="F44" s="20">
        <f aca="true" t="shared" si="18" ref="F44:N44">ROUND(-F9*$D$3,2)</f>
        <v>-42224</v>
      </c>
      <c r="G44" s="20">
        <f t="shared" si="18"/>
        <v>-76248</v>
      </c>
      <c r="H44" s="20">
        <f t="shared" si="18"/>
        <v>-70828</v>
      </c>
      <c r="I44" s="20">
        <f>ROUND(-I9*$D$3,2)</f>
        <v>-17500</v>
      </c>
      <c r="J44" s="20">
        <f>ROUND(-J9*$D$3,2)</f>
        <v>-42236</v>
      </c>
      <c r="K44" s="20">
        <f>ROUND(-K9*$D$3,2)</f>
        <v>-53924</v>
      </c>
      <c r="L44" s="20">
        <f>ROUND(-L9*$D$3,2)</f>
        <v>-44100</v>
      </c>
      <c r="M44" s="20">
        <f t="shared" si="18"/>
        <v>-30168</v>
      </c>
      <c r="N44" s="20">
        <f t="shared" si="18"/>
        <v>-19524</v>
      </c>
      <c r="O44" s="46">
        <f t="shared" si="17"/>
        <v>-600096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-23465.72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-25465.72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-500-22965.72</f>
        <v>-23465.72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-25465.72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1070405.3868</v>
      </c>
      <c r="C61" s="29">
        <f t="shared" si="21"/>
        <v>802958.1060999999</v>
      </c>
      <c r="D61" s="29">
        <f t="shared" si="21"/>
        <v>704312.2738000001</v>
      </c>
      <c r="E61" s="29">
        <f t="shared" si="21"/>
        <v>194384.2873</v>
      </c>
      <c r="F61" s="29">
        <f t="shared" si="21"/>
        <v>711239.2335000001</v>
      </c>
      <c r="G61" s="29">
        <f t="shared" si="21"/>
        <v>876546.9296</v>
      </c>
      <c r="H61" s="29">
        <f t="shared" si="21"/>
        <v>728850.9684</v>
      </c>
      <c r="I61" s="29">
        <f t="shared" si="21"/>
        <v>185176.57640000002</v>
      </c>
      <c r="J61" s="29">
        <f>+J36+J42</f>
        <v>895683.9346</v>
      </c>
      <c r="K61" s="29">
        <f>+K36+K42</f>
        <v>730972.3659999999</v>
      </c>
      <c r="L61" s="29">
        <f>+L36+L42</f>
        <v>878705.0384</v>
      </c>
      <c r="M61" s="29">
        <f t="shared" si="21"/>
        <v>449055.5925</v>
      </c>
      <c r="N61" s="29">
        <f t="shared" si="21"/>
        <v>229940.7216</v>
      </c>
      <c r="O61" s="29">
        <f>SUM(B61:N61)</f>
        <v>8458231.415000001</v>
      </c>
      <c r="P61"/>
      <c r="Q61" s="76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1070405.38</v>
      </c>
      <c r="C64" s="36">
        <f aca="true" t="shared" si="22" ref="C64:N64">SUM(C65:C78)</f>
        <v>802958.1100000001</v>
      </c>
      <c r="D64" s="36">
        <f t="shared" si="22"/>
        <v>704312.27</v>
      </c>
      <c r="E64" s="36">
        <f t="shared" si="22"/>
        <v>194384.29</v>
      </c>
      <c r="F64" s="36">
        <f t="shared" si="22"/>
        <v>711239.23</v>
      </c>
      <c r="G64" s="36">
        <f t="shared" si="22"/>
        <v>876546.93</v>
      </c>
      <c r="H64" s="36">
        <f t="shared" si="22"/>
        <v>728850.96</v>
      </c>
      <c r="I64" s="36">
        <f t="shared" si="22"/>
        <v>185176.58</v>
      </c>
      <c r="J64" s="36">
        <f t="shared" si="22"/>
        <v>895683.93</v>
      </c>
      <c r="K64" s="36">
        <f t="shared" si="22"/>
        <v>730972.37</v>
      </c>
      <c r="L64" s="36">
        <f t="shared" si="22"/>
        <v>878705.04</v>
      </c>
      <c r="M64" s="36">
        <f t="shared" si="22"/>
        <v>449055.59</v>
      </c>
      <c r="N64" s="36">
        <f t="shared" si="22"/>
        <v>229940.72</v>
      </c>
      <c r="O64" s="29">
        <f>SUM(O65:O78)</f>
        <v>8458231.4</v>
      </c>
    </row>
    <row r="65" spans="1:16" ht="18.75" customHeight="1">
      <c r="A65" s="17" t="s">
        <v>69</v>
      </c>
      <c r="B65" s="36">
        <v>207275.81</v>
      </c>
      <c r="C65" s="36">
        <v>230228.56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437504.37</v>
      </c>
      <c r="P65"/>
    </row>
    <row r="66" spans="1:16" ht="18.75" customHeight="1">
      <c r="A66" s="17" t="s">
        <v>70</v>
      </c>
      <c r="B66" s="36">
        <v>863129.57</v>
      </c>
      <c r="C66" s="36">
        <v>572729.55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1435859.12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704312.27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704312.27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194384.29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194384.29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711239.23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711239.23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876546.93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876546.93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728850.96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728850.96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185176.58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185176.58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895683.93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895683.93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730972.37</v>
      </c>
      <c r="L74" s="35">
        <v>0</v>
      </c>
      <c r="M74" s="35">
        <v>0</v>
      </c>
      <c r="N74" s="35">
        <v>0</v>
      </c>
      <c r="O74" s="29">
        <f t="shared" si="23"/>
        <v>730972.37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878705.04</v>
      </c>
      <c r="M75" s="35">
        <v>0</v>
      </c>
      <c r="N75" s="35">
        <v>0</v>
      </c>
      <c r="O75" s="26">
        <f t="shared" si="23"/>
        <v>878705.04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449055.59</v>
      </c>
      <c r="N76" s="35">
        <v>0</v>
      </c>
      <c r="O76" s="29">
        <f t="shared" si="23"/>
        <v>449055.59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229940.72</v>
      </c>
      <c r="O77" s="26">
        <f t="shared" si="23"/>
        <v>229940.72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2.4538851101738874</v>
      </c>
      <c r="C82" s="44">
        <v>2.5995215299274927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2018-10-24T14:53:45Z</dcterms:modified>
  <cp:category/>
  <cp:version/>
  <cp:contentType/>
  <cp:contentStatus/>
</cp:coreProperties>
</file>