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<sst xmlns="http://schemas.openxmlformats.org/spreadsheetml/2006/main" count="112" uniqueCount="110">
  <si>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</si>
  <si>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</si>
  <si>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</si>
  <si>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</si>
  <si>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</si>
  <si>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</si>
  <si>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</si>
  <si>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</si>
  <si>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</si>
  <si>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</si>
  <si>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</si>
  <si>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</si>
  <si>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</si>
  <si>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</si>
  <si>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</si>
  <si>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</si>
  <si>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</si>
  <si>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</si>
  <si>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</si>
  <si>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</si>
  <si>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</si>
  <si>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</si>
  <si>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</si>
  <si>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</si>
  <si>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</si>
  <si>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</si>
  <si>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</si>
  <si>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</si>
  <si>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</si>
  <si>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</si>
  <si>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</si>
  <si>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</si>
  <si>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</si>
  <si>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</si>
  <si>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</si>
  <si>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</si>
  <si>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</si>
  <si>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</si>
  <si>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</si>
  <si>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</si>
  <si>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</si>
  <si>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</si>
  <si>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</si>
  <si>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</si>
  <si>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</si>
  <si>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</si>
  <si>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</si>
  <si>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</si>
  <si>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</si>
  <si>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</si>
  <si>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</si>
  <si>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</si>
  <si>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</si>
  <si>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</si>
  <si>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</si>
  <si>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</si>
  <si>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</si>
  <si>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</si>
  <si>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</si>
  <si>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</si>
  <si>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</si>
  <si>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</si>
  <si>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</si>
  <si>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</si>
  <si>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</si>
  <si>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</si>
  <si>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</si>
  <si>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</si>
  <si>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</si>
  <si>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</si>
  <si>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</si>
  <si>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</si>
  <si>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</si>
  <si>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</si>
  <si>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</si>
  <si>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</si>
  <si>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</si>
  <si>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</si>
  <si>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</si>
  <si>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</si>
  <si>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</si>
  <si>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</si>
  <si>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</si>
  <si>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</si>
  <si>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</si>
  <si>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</si>
  <si>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</si>
  <si>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</si>
  <si>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</si>
  <si>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</si>
  <si>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</si>
  <si>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</si>
  <si>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</si>
  <si>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</si>
  <si>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</si>
  <si>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</si>
  <si>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</si>
  <si>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</si>
  <si>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</si>
  <si>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</si>
  <si>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</si>
  <si>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</si>
  <si>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</si>
  <si>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</si>
  <si>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</si>
  <si>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</si>
  <si>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</si>
  <si>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</si>
  <si>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</si>
  <si>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16/10/18 - VENCIMENTO 23/10/18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</si>
</sst>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526474</v>
      </c>
      <c r="C7" s="10">
        <f>C8+C20+C24</f>
        <v>386441</v>
      </c>
      <c r="D7" s="10">
        <f>D8+D20+D24</f>
        <v>398891</v>
      </c>
      <c r="E7" s="10">
        <f>E8+E20+E24</f>
        <v>70350</v>
      </c>
      <c r="F7" s="10">
        <f aca="true" t="shared" si="0" ref="F7:N7">F8+F20+F24</f>
        <v>348885</v>
      </c>
      <c r="G7" s="10">
        <f t="shared" si="0"/>
        <v>531898</v>
      </c>
      <c r="H7" s="10">
        <f>H8+H20+H24</f>
        <v>377925</v>
      </c>
      <c r="I7" s="10">
        <f>I8+I20+I24</f>
        <v>94365</v>
      </c>
      <c r="J7" s="10">
        <f>J8+J20+J24</f>
        <v>433060</v>
      </c>
      <c r="K7" s="10">
        <f>K8+K20+K24</f>
        <v>316321</v>
      </c>
      <c r="L7" s="10">
        <f>L8+L20+L24</f>
        <v>378360</v>
      </c>
      <c r="M7" s="10">
        <f t="shared" si="0"/>
        <v>156653</v>
      </c>
      <c r="N7" s="10">
        <f t="shared" si="0"/>
        <v>95789</v>
      </c>
      <c r="O7" s="10">
        <f>+O8+O20+O24</f>
        <v>4115412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227006</v>
      </c>
      <c r="C8" s="12">
        <f>+C9+C12+C16</f>
        <v>179303</v>
      </c>
      <c r="D8" s="12">
        <f>+D9+D12+D16</f>
        <v>198216</v>
      </c>
      <c r="E8" s="12">
        <f>+E9+E12+E16</f>
        <v>31351</v>
      </c>
      <c r="F8" s="12">
        <f aca="true" t="shared" si="1" ref="F8:N8">+F9+F12+F16</f>
        <v>162604</v>
      </c>
      <c r="G8" s="12">
        <f t="shared" si="1"/>
        <v>252428</v>
      </c>
      <c r="H8" s="12">
        <f>+H9+H12+H16</f>
        <v>172865</v>
      </c>
      <c r="I8" s="12">
        <f>+I9+I12+I16</f>
        <v>44894</v>
      </c>
      <c r="J8" s="12">
        <f>+J9+J12+J16</f>
        <v>204672</v>
      </c>
      <c r="K8" s="12">
        <f>+K9+K12+K16</f>
        <v>146883</v>
      </c>
      <c r="L8" s="12">
        <f>+L9+L12+L16</f>
        <v>170792</v>
      </c>
      <c r="M8" s="12">
        <f t="shared" si="1"/>
        <v>79797</v>
      </c>
      <c r="N8" s="12">
        <f t="shared" si="1"/>
        <v>50380</v>
      </c>
      <c r="O8" s="12">
        <f>SUM(B8:N8)</f>
        <v>1921191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18299</v>
      </c>
      <c r="C9" s="14">
        <v>19107</v>
      </c>
      <c r="D9" s="14">
        <v>13096</v>
      </c>
      <c r="E9" s="14">
        <v>2443</v>
      </c>
      <c r="F9" s="14">
        <v>11504</v>
      </c>
      <c r="G9" s="14">
        <v>19630</v>
      </c>
      <c r="H9" s="14">
        <v>18486</v>
      </c>
      <c r="I9" s="14">
        <v>4496</v>
      </c>
      <c r="J9" s="14">
        <v>11058</v>
      </c>
      <c r="K9" s="14">
        <v>14022</v>
      </c>
      <c r="L9" s="14">
        <v>11647</v>
      </c>
      <c r="M9" s="14">
        <v>7637</v>
      </c>
      <c r="N9" s="14">
        <v>5131</v>
      </c>
      <c r="O9" s="12">
        <f aca="true" t="shared" si="2" ref="O9:O19">SUM(B9:N9)</f>
        <v>156556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18299</v>
      </c>
      <c r="C10" s="14">
        <f>+C9-C11</f>
        <v>19107</v>
      </c>
      <c r="D10" s="14">
        <f>+D9-D11</f>
        <v>13096</v>
      </c>
      <c r="E10" s="14">
        <f>+E9-E11</f>
        <v>2443</v>
      </c>
      <c r="F10" s="14">
        <f aca="true" t="shared" si="3" ref="F10:N10">+F9-F11</f>
        <v>11504</v>
      </c>
      <c r="G10" s="14">
        <f t="shared" si="3"/>
        <v>19630</v>
      </c>
      <c r="H10" s="14">
        <f>+H9-H11</f>
        <v>18486</v>
      </c>
      <c r="I10" s="14">
        <f>+I9-I11</f>
        <v>4496</v>
      </c>
      <c r="J10" s="14">
        <f>+J9-J11</f>
        <v>11058</v>
      </c>
      <c r="K10" s="14">
        <f>+K9-K11</f>
        <v>14022</v>
      </c>
      <c r="L10" s="14">
        <f>+L9-L11</f>
        <v>11647</v>
      </c>
      <c r="M10" s="14">
        <f t="shared" si="3"/>
        <v>7637</v>
      </c>
      <c r="N10" s="14">
        <f t="shared" si="3"/>
        <v>5131</v>
      </c>
      <c r="O10" s="12">
        <f t="shared" si="2"/>
        <v>156556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199043</v>
      </c>
      <c r="C12" s="14">
        <f>C13+C14+C15</f>
        <v>152649</v>
      </c>
      <c r="D12" s="14">
        <f>D13+D14+D15</f>
        <v>177513</v>
      </c>
      <c r="E12" s="14">
        <f>E13+E14+E15</f>
        <v>27663</v>
      </c>
      <c r="F12" s="14">
        <f aca="true" t="shared" si="4" ref="F12:N12">F13+F14+F15</f>
        <v>144092</v>
      </c>
      <c r="G12" s="14">
        <f t="shared" si="4"/>
        <v>221134</v>
      </c>
      <c r="H12" s="14">
        <f>H13+H14+H15</f>
        <v>147271</v>
      </c>
      <c r="I12" s="14">
        <f>I13+I14+I15</f>
        <v>38580</v>
      </c>
      <c r="J12" s="14">
        <f>J13+J14+J15</f>
        <v>183715</v>
      </c>
      <c r="K12" s="14">
        <f>K13+K14+K15</f>
        <v>126565</v>
      </c>
      <c r="L12" s="14">
        <f>L13+L14+L15</f>
        <v>150828</v>
      </c>
      <c r="M12" s="14">
        <f t="shared" si="4"/>
        <v>68975</v>
      </c>
      <c r="N12" s="14">
        <f t="shared" si="4"/>
        <v>43539</v>
      </c>
      <c r="O12" s="12">
        <f t="shared" si="2"/>
        <v>1681567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91215</v>
      </c>
      <c r="C13" s="14">
        <v>70267</v>
      </c>
      <c r="D13" s="14">
        <v>80928</v>
      </c>
      <c r="E13" s="14">
        <v>12859</v>
      </c>
      <c r="F13" s="14">
        <v>64553</v>
      </c>
      <c r="G13" s="14">
        <v>100083</v>
      </c>
      <c r="H13" s="14">
        <v>69457</v>
      </c>
      <c r="I13" s="14">
        <v>18523</v>
      </c>
      <c r="J13" s="14">
        <v>86083</v>
      </c>
      <c r="K13" s="14">
        <v>57246</v>
      </c>
      <c r="L13" s="14">
        <v>67814</v>
      </c>
      <c r="M13" s="14">
        <v>30676</v>
      </c>
      <c r="N13" s="14">
        <v>18915</v>
      </c>
      <c r="O13" s="12">
        <f t="shared" si="2"/>
        <v>768619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97397</v>
      </c>
      <c r="C14" s="14">
        <v>70722</v>
      </c>
      <c r="D14" s="14">
        <v>89834</v>
      </c>
      <c r="E14" s="14">
        <v>13137</v>
      </c>
      <c r="F14" s="14">
        <v>70129</v>
      </c>
      <c r="G14" s="14">
        <v>105154</v>
      </c>
      <c r="H14" s="14">
        <v>68585</v>
      </c>
      <c r="I14" s="14">
        <v>17818</v>
      </c>
      <c r="J14" s="14">
        <v>90924</v>
      </c>
      <c r="K14" s="14">
        <v>62664</v>
      </c>
      <c r="L14" s="14">
        <v>75061</v>
      </c>
      <c r="M14" s="14">
        <v>34640</v>
      </c>
      <c r="N14" s="14">
        <v>22562</v>
      </c>
      <c r="O14" s="12">
        <f t="shared" si="2"/>
        <v>818627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10431</v>
      </c>
      <c r="C15" s="14">
        <v>11660</v>
      </c>
      <c r="D15" s="14">
        <v>6751</v>
      </c>
      <c r="E15" s="14">
        <v>1667</v>
      </c>
      <c r="F15" s="14">
        <v>9410</v>
      </c>
      <c r="G15" s="14">
        <v>15897</v>
      </c>
      <c r="H15" s="14">
        <v>9229</v>
      </c>
      <c r="I15" s="14">
        <v>2239</v>
      </c>
      <c r="J15" s="14">
        <v>6708</v>
      </c>
      <c r="K15" s="14">
        <v>6655</v>
      </c>
      <c r="L15" s="14">
        <v>7953</v>
      </c>
      <c r="M15" s="14">
        <v>3659</v>
      </c>
      <c r="N15" s="14">
        <v>2062</v>
      </c>
      <c r="O15" s="12">
        <f t="shared" si="2"/>
        <v>94321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9664</v>
      </c>
      <c r="C16" s="14">
        <f>C17+C18+C19</f>
        <v>7547</v>
      </c>
      <c r="D16" s="14">
        <f>D17+D18+D19</f>
        <v>7607</v>
      </c>
      <c r="E16" s="14">
        <f>E17+E18+E19</f>
        <v>1245</v>
      </c>
      <c r="F16" s="14">
        <f aca="true" t="shared" si="5" ref="F16:N16">F17+F18+F19</f>
        <v>7008</v>
      </c>
      <c r="G16" s="14">
        <f t="shared" si="5"/>
        <v>11664</v>
      </c>
      <c r="H16" s="14">
        <f>H17+H18+H19</f>
        <v>7108</v>
      </c>
      <c r="I16" s="14">
        <f>I17+I18+I19</f>
        <v>1818</v>
      </c>
      <c r="J16" s="14">
        <f>J17+J18+J19</f>
        <v>9899</v>
      </c>
      <c r="K16" s="14">
        <f>K17+K18+K19</f>
        <v>6296</v>
      </c>
      <c r="L16" s="14">
        <f>L17+L18+L19</f>
        <v>8317</v>
      </c>
      <c r="M16" s="14">
        <f t="shared" si="5"/>
        <v>3185</v>
      </c>
      <c r="N16" s="14">
        <f t="shared" si="5"/>
        <v>1710</v>
      </c>
      <c r="O16" s="12">
        <f t="shared" si="2"/>
        <v>83068</v>
      </c>
    </row>
    <row r="17" spans="1:26" ht="18.75" customHeight="1">
      <c r="A17" s="15" t="s">
        <v>16</v>
      </c>
      <c r="B17" s="14">
        <v>9646</v>
      </c>
      <c r="C17" s="14">
        <v>7531</v>
      </c>
      <c r="D17" s="14">
        <v>7601</v>
      </c>
      <c r="E17" s="14">
        <v>1242</v>
      </c>
      <c r="F17" s="14">
        <v>7004</v>
      </c>
      <c r="G17" s="14">
        <v>11650</v>
      </c>
      <c r="H17" s="14">
        <v>7096</v>
      </c>
      <c r="I17" s="14">
        <v>1814</v>
      </c>
      <c r="J17" s="14">
        <v>9882</v>
      </c>
      <c r="K17" s="14">
        <v>6289</v>
      </c>
      <c r="L17" s="14">
        <v>8307</v>
      </c>
      <c r="M17" s="14">
        <v>3178</v>
      </c>
      <c r="N17" s="14">
        <v>1709</v>
      </c>
      <c r="O17" s="12">
        <f t="shared" si="2"/>
        <v>82949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</v>
      </c>
      <c r="C18" s="14">
        <v>8</v>
      </c>
      <c r="D18" s="14">
        <v>4</v>
      </c>
      <c r="E18" s="14">
        <v>1</v>
      </c>
      <c r="F18" s="14">
        <v>0</v>
      </c>
      <c r="G18" s="14">
        <v>9</v>
      </c>
      <c r="H18" s="14">
        <v>4</v>
      </c>
      <c r="I18" s="14">
        <v>4</v>
      </c>
      <c r="J18" s="14">
        <v>13</v>
      </c>
      <c r="K18" s="14">
        <v>6</v>
      </c>
      <c r="L18" s="14">
        <v>4</v>
      </c>
      <c r="M18" s="14">
        <v>7</v>
      </c>
      <c r="N18" s="14">
        <v>0</v>
      </c>
      <c r="O18" s="12">
        <f t="shared" si="2"/>
        <v>69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8</v>
      </c>
      <c r="D19" s="14">
        <v>2</v>
      </c>
      <c r="E19" s="14">
        <v>2</v>
      </c>
      <c r="F19" s="14">
        <v>4</v>
      </c>
      <c r="G19" s="14">
        <v>5</v>
      </c>
      <c r="H19" s="14">
        <v>8</v>
      </c>
      <c r="I19" s="14">
        <v>0</v>
      </c>
      <c r="J19" s="14">
        <v>4</v>
      </c>
      <c r="K19" s="14">
        <v>1</v>
      </c>
      <c r="L19" s="14">
        <v>6</v>
      </c>
      <c r="M19" s="14">
        <v>0</v>
      </c>
      <c r="N19" s="14">
        <v>1</v>
      </c>
      <c r="O19" s="12">
        <f t="shared" si="2"/>
        <v>50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143557</v>
      </c>
      <c r="C20" s="18">
        <f>C21+C22+C23</f>
        <v>88888</v>
      </c>
      <c r="D20" s="18">
        <f>D21+D22+D23</f>
        <v>83224</v>
      </c>
      <c r="E20" s="18">
        <f>E21+E22+E23</f>
        <v>14955</v>
      </c>
      <c r="F20" s="18">
        <f aca="true" t="shared" si="6" ref="F20:N20">F21+F22+F23</f>
        <v>75480</v>
      </c>
      <c r="G20" s="18">
        <f t="shared" si="6"/>
        <v>114654</v>
      </c>
      <c r="H20" s="18">
        <f>H21+H22+H23</f>
        <v>94789</v>
      </c>
      <c r="I20" s="18">
        <f>I21+I22+I23</f>
        <v>23370</v>
      </c>
      <c r="J20" s="18">
        <f>J21+J22+J23</f>
        <v>110888</v>
      </c>
      <c r="K20" s="18">
        <f>K21+K22+K23</f>
        <v>76041</v>
      </c>
      <c r="L20" s="18">
        <f>L21+L22+L23</f>
        <v>114176</v>
      </c>
      <c r="M20" s="18">
        <f t="shared" si="6"/>
        <v>44018</v>
      </c>
      <c r="N20" s="18">
        <f t="shared" si="6"/>
        <v>25733</v>
      </c>
      <c r="O20" s="12">
        <f aca="true" t="shared" si="7" ref="O20:O26">SUM(B20:N20)</f>
        <v>1009773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71623</v>
      </c>
      <c r="C21" s="14">
        <v>47190</v>
      </c>
      <c r="D21" s="14">
        <v>42069</v>
      </c>
      <c r="E21" s="14">
        <v>7875</v>
      </c>
      <c r="F21" s="14">
        <v>37865</v>
      </c>
      <c r="G21" s="14">
        <v>58134</v>
      </c>
      <c r="H21" s="14">
        <v>50408</v>
      </c>
      <c r="I21" s="14">
        <v>12762</v>
      </c>
      <c r="J21" s="14">
        <v>57265</v>
      </c>
      <c r="K21" s="14">
        <v>38456</v>
      </c>
      <c r="L21" s="14">
        <v>57021</v>
      </c>
      <c r="M21" s="14">
        <v>22138</v>
      </c>
      <c r="N21" s="14">
        <v>12487</v>
      </c>
      <c r="O21" s="12">
        <f t="shared" si="7"/>
        <v>515293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66708</v>
      </c>
      <c r="C22" s="14">
        <v>37318</v>
      </c>
      <c r="D22" s="14">
        <v>38756</v>
      </c>
      <c r="E22" s="14">
        <v>6448</v>
      </c>
      <c r="F22" s="14">
        <v>34254</v>
      </c>
      <c r="G22" s="14">
        <v>51086</v>
      </c>
      <c r="H22" s="14">
        <v>40878</v>
      </c>
      <c r="I22" s="14">
        <v>9873</v>
      </c>
      <c r="J22" s="14">
        <v>50146</v>
      </c>
      <c r="K22" s="14">
        <v>34814</v>
      </c>
      <c r="L22" s="14">
        <v>53013</v>
      </c>
      <c r="M22" s="14">
        <v>20221</v>
      </c>
      <c r="N22" s="14">
        <v>12412</v>
      </c>
      <c r="O22" s="12">
        <f t="shared" si="7"/>
        <v>455927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5226</v>
      </c>
      <c r="C23" s="14">
        <v>4380</v>
      </c>
      <c r="D23" s="14">
        <v>2399</v>
      </c>
      <c r="E23" s="14">
        <v>632</v>
      </c>
      <c r="F23" s="14">
        <v>3361</v>
      </c>
      <c r="G23" s="14">
        <v>5434</v>
      </c>
      <c r="H23" s="14">
        <v>3503</v>
      </c>
      <c r="I23" s="14">
        <v>735</v>
      </c>
      <c r="J23" s="14">
        <v>3477</v>
      </c>
      <c r="K23" s="14">
        <v>2771</v>
      </c>
      <c r="L23" s="14">
        <v>4142</v>
      </c>
      <c r="M23" s="14">
        <v>1659</v>
      </c>
      <c r="N23" s="14">
        <v>834</v>
      </c>
      <c r="O23" s="12">
        <f t="shared" si="7"/>
        <v>38553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155911</v>
      </c>
      <c r="C24" s="14">
        <f>C25+C26</f>
        <v>118250</v>
      </c>
      <c r="D24" s="14">
        <f>D25+D26</f>
        <v>117451</v>
      </c>
      <c r="E24" s="14">
        <f>E25+E26</f>
        <v>24044</v>
      </c>
      <c r="F24" s="14">
        <f aca="true" t="shared" si="8" ref="F24:N24">F25+F26</f>
        <v>110801</v>
      </c>
      <c r="G24" s="14">
        <f t="shared" si="8"/>
        <v>164816</v>
      </c>
      <c r="H24" s="14">
        <f>H25+H26</f>
        <v>110271</v>
      </c>
      <c r="I24" s="14">
        <f>I25+I26</f>
        <v>26101</v>
      </c>
      <c r="J24" s="14">
        <f>J25+J26</f>
        <v>117500</v>
      </c>
      <c r="K24" s="14">
        <f>K25+K26</f>
        <v>93397</v>
      </c>
      <c r="L24" s="14">
        <f>L25+L26</f>
        <v>93392</v>
      </c>
      <c r="M24" s="14">
        <f t="shared" si="8"/>
        <v>32838</v>
      </c>
      <c r="N24" s="14">
        <f t="shared" si="8"/>
        <v>19676</v>
      </c>
      <c r="O24" s="12">
        <f t="shared" si="7"/>
        <v>1184448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78825</v>
      </c>
      <c r="C25" s="14">
        <v>65900</v>
      </c>
      <c r="D25" s="14">
        <v>62038</v>
      </c>
      <c r="E25" s="14">
        <v>14151</v>
      </c>
      <c r="F25" s="14">
        <v>60219</v>
      </c>
      <c r="G25" s="14">
        <v>95143</v>
      </c>
      <c r="H25" s="14">
        <v>65144</v>
      </c>
      <c r="I25" s="14">
        <v>16677</v>
      </c>
      <c r="J25" s="14">
        <v>58829</v>
      </c>
      <c r="K25" s="14">
        <v>50835</v>
      </c>
      <c r="L25" s="14">
        <v>50284</v>
      </c>
      <c r="M25" s="14">
        <v>17489</v>
      </c>
      <c r="N25" s="14">
        <v>9234</v>
      </c>
      <c r="O25" s="12">
        <f t="shared" si="7"/>
        <v>644768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77086</v>
      </c>
      <c r="C26" s="14">
        <v>52350</v>
      </c>
      <c r="D26" s="14">
        <v>55413</v>
      </c>
      <c r="E26" s="14">
        <v>9893</v>
      </c>
      <c r="F26" s="14">
        <v>50582</v>
      </c>
      <c r="G26" s="14">
        <v>69673</v>
      </c>
      <c r="H26" s="14">
        <v>45127</v>
      </c>
      <c r="I26" s="14">
        <v>9424</v>
      </c>
      <c r="J26" s="14">
        <v>58671</v>
      </c>
      <c r="K26" s="14">
        <v>42562</v>
      </c>
      <c r="L26" s="14">
        <v>43108</v>
      </c>
      <c r="M26" s="14">
        <v>15349</v>
      </c>
      <c r="N26" s="14">
        <v>10442</v>
      </c>
      <c r="O26" s="12">
        <f t="shared" si="7"/>
        <v>539680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1155312.8044</v>
      </c>
      <c r="C36" s="60">
        <f aca="true" t="shared" si="11" ref="C36:N36">C37+C38+C39+C40</f>
        <v>895100.0321</v>
      </c>
      <c r="D36" s="60">
        <f t="shared" si="11"/>
        <v>793727.6337000001</v>
      </c>
      <c r="E36" s="60">
        <f t="shared" si="11"/>
        <v>208186.75499999998</v>
      </c>
      <c r="F36" s="60">
        <f t="shared" si="11"/>
        <v>789032.5975</v>
      </c>
      <c r="G36" s="60">
        <f t="shared" si="11"/>
        <v>946446.2488</v>
      </c>
      <c r="H36" s="60">
        <f t="shared" si="11"/>
        <v>822690.2100000001</v>
      </c>
      <c r="I36" s="60">
        <f>I37+I38+I39+I40</f>
        <v>206508.366</v>
      </c>
      <c r="J36" s="60">
        <f>J37+J38+J39+J40</f>
        <v>952353.484</v>
      </c>
      <c r="K36" s="60">
        <f>K37+K38+K39+K40</f>
        <v>799955.5266</v>
      </c>
      <c r="L36" s="60">
        <f>L37+L38+L39+L40</f>
        <v>929865.8239999999</v>
      </c>
      <c r="M36" s="60">
        <f t="shared" si="11"/>
        <v>485626.44450000004</v>
      </c>
      <c r="N36" s="60">
        <f t="shared" si="11"/>
        <v>253002.95589999997</v>
      </c>
      <c r="O36" s="60">
        <f>O37+O38+O39+O40</f>
        <v>9237808.882500002</v>
      </c>
    </row>
    <row r="37" spans="1:15" ht="18.75" customHeight="1">
      <c r="A37" s="57" t="s">
        <v>49</v>
      </c>
      <c r="B37" s="54">
        <f aca="true" t="shared" si="12" ref="B37:N37">B29*B7</f>
        <v>1150661.5744</v>
      </c>
      <c r="C37" s="54">
        <f t="shared" si="12"/>
        <v>888080.0621</v>
      </c>
      <c r="D37" s="54">
        <f t="shared" si="12"/>
        <v>782105.5837000001</v>
      </c>
      <c r="E37" s="54">
        <f t="shared" si="12"/>
        <v>208186.75499999998</v>
      </c>
      <c r="F37" s="54">
        <f t="shared" si="12"/>
        <v>785514.5775</v>
      </c>
      <c r="G37" s="54">
        <f t="shared" si="12"/>
        <v>941778.5987999999</v>
      </c>
      <c r="H37" s="54">
        <f t="shared" si="12"/>
        <v>819190.2300000001</v>
      </c>
      <c r="I37" s="54">
        <f>I29*I7</f>
        <v>206508.366</v>
      </c>
      <c r="J37" s="54">
        <f>J29*J7</f>
        <v>941212.604</v>
      </c>
      <c r="K37" s="54">
        <f>K29*K7</f>
        <v>785931.1566</v>
      </c>
      <c r="L37" s="54">
        <f>L29*L7</f>
        <v>919944.504</v>
      </c>
      <c r="M37" s="54">
        <f t="shared" si="12"/>
        <v>480376.4245</v>
      </c>
      <c r="N37" s="54">
        <f t="shared" si="12"/>
        <v>251264.12589999998</v>
      </c>
      <c r="O37" s="56">
        <f>SUM(B37:N37)</f>
        <v>9160754.562500002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11140.88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77054.32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-73196</v>
      </c>
      <c r="C42" s="25">
        <f aca="true" t="shared" si="15" ref="C42:N42">+C43+C46+C58+C59</f>
        <v>-76428</v>
      </c>
      <c r="D42" s="25">
        <f t="shared" si="15"/>
        <v>-76347.17</v>
      </c>
      <c r="E42" s="25">
        <f t="shared" si="15"/>
        <v>-9772</v>
      </c>
      <c r="F42" s="25">
        <f t="shared" si="15"/>
        <v>-46516</v>
      </c>
      <c r="G42" s="25">
        <f t="shared" si="15"/>
        <v>-79020</v>
      </c>
      <c r="H42" s="25">
        <f t="shared" si="15"/>
        <v>-73944</v>
      </c>
      <c r="I42" s="25">
        <f>+I43+I46+I58+I59</f>
        <v>150516</v>
      </c>
      <c r="J42" s="25">
        <f>+J43+J46+J58+J59</f>
        <v>-44232</v>
      </c>
      <c r="K42" s="25">
        <f>+K43+K46+K58+K59</f>
        <v>-56088</v>
      </c>
      <c r="L42" s="25">
        <f>+L43+L46+L58+L59</f>
        <v>-46588</v>
      </c>
      <c r="M42" s="25">
        <f t="shared" si="15"/>
        <v>-30548</v>
      </c>
      <c r="N42" s="25">
        <f t="shared" si="15"/>
        <v>-20524</v>
      </c>
      <c r="O42" s="25">
        <f>+O43+O46+O58+O59</f>
        <v>-482687.17</v>
      </c>
    </row>
    <row r="43" spans="1:15" ht="18.75" customHeight="1">
      <c r="A43" s="17" t="s">
        <v>54</v>
      </c>
      <c r="B43" s="26">
        <f>B44+B45</f>
        <v>-73196</v>
      </c>
      <c r="C43" s="26">
        <f>C44+C45</f>
        <v>-76428</v>
      </c>
      <c r="D43" s="26">
        <f>D44+D45</f>
        <v>-52384</v>
      </c>
      <c r="E43" s="26">
        <f>E44+E45</f>
        <v>-9772</v>
      </c>
      <c r="F43" s="26">
        <f aca="true" t="shared" si="16" ref="F43:N43">F44+F45</f>
        <v>-46016</v>
      </c>
      <c r="G43" s="26">
        <f t="shared" si="16"/>
        <v>-78520</v>
      </c>
      <c r="H43" s="26">
        <f t="shared" si="16"/>
        <v>-73944</v>
      </c>
      <c r="I43" s="26">
        <f>I44+I45</f>
        <v>-17984</v>
      </c>
      <c r="J43" s="26">
        <f>J44+J45</f>
        <v>-44232</v>
      </c>
      <c r="K43" s="26">
        <f>K44+K45</f>
        <v>-56088</v>
      </c>
      <c r="L43" s="26">
        <f>L44+L45</f>
        <v>-46588</v>
      </c>
      <c r="M43" s="26">
        <f t="shared" si="16"/>
        <v>-30548</v>
      </c>
      <c r="N43" s="26">
        <f t="shared" si="16"/>
        <v>-20524</v>
      </c>
      <c r="O43" s="25">
        <f aca="true" t="shared" si="17" ref="O43:O59">SUM(B43:N43)</f>
        <v>-626224</v>
      </c>
    </row>
    <row r="44" spans="1:26" ht="18.75" customHeight="1">
      <c r="A44" s="13" t="s">
        <v>55</v>
      </c>
      <c r="B44" s="20">
        <f>ROUND(-B9*$D$3,2)</f>
        <v>-73196</v>
      </c>
      <c r="C44" s="20">
        <f>ROUND(-C9*$D$3,2)</f>
        <v>-76428</v>
      </c>
      <c r="D44" s="20">
        <f>ROUND(-D9*$D$3,2)</f>
        <v>-52384</v>
      </c>
      <c r="E44" s="20">
        <f>ROUND(-E9*$D$3,2)</f>
        <v>-9772</v>
      </c>
      <c r="F44" s="20">
        <f aca="true" t="shared" si="18" ref="F44:N44">ROUND(-F9*$D$3,2)</f>
        <v>-46016</v>
      </c>
      <c r="G44" s="20">
        <f t="shared" si="18"/>
        <v>-78520</v>
      </c>
      <c r="H44" s="20">
        <f t="shared" si="18"/>
        <v>-73944</v>
      </c>
      <c r="I44" s="20">
        <f>ROUND(-I9*$D$3,2)</f>
        <v>-17984</v>
      </c>
      <c r="J44" s="20">
        <f>ROUND(-J9*$D$3,2)</f>
        <v>-44232</v>
      </c>
      <c r="K44" s="20">
        <f>ROUND(-K9*$D$3,2)</f>
        <v>-56088</v>
      </c>
      <c r="L44" s="20">
        <f>ROUND(-L9*$D$3,2)</f>
        <v>-46588</v>
      </c>
      <c r="M44" s="20">
        <f t="shared" si="18"/>
        <v>-30548</v>
      </c>
      <c r="N44" s="20">
        <f t="shared" si="18"/>
        <v>-20524</v>
      </c>
      <c r="O44" s="46">
        <f t="shared" si="17"/>
        <v>-626224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-23963.17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168500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143536.83000000002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-500-23463.17</f>
        <v>-23963.17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-26463.17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170000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170000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1082116.8044</v>
      </c>
      <c r="C61" s="29">
        <f t="shared" si="21"/>
        <v>818672.0321</v>
      </c>
      <c r="D61" s="29">
        <f t="shared" si="21"/>
        <v>717380.4637000001</v>
      </c>
      <c r="E61" s="29">
        <f t="shared" si="21"/>
        <v>198414.75499999998</v>
      </c>
      <c r="F61" s="29">
        <f t="shared" si="21"/>
        <v>742516.5975</v>
      </c>
      <c r="G61" s="29">
        <f t="shared" si="21"/>
        <v>867426.2488</v>
      </c>
      <c r="H61" s="29">
        <f t="shared" si="21"/>
        <v>748746.2100000001</v>
      </c>
      <c r="I61" s="29">
        <f t="shared" si="21"/>
        <v>357024.36600000004</v>
      </c>
      <c r="J61" s="29">
        <f>+J36+J42</f>
        <v>908121.484</v>
      </c>
      <c r="K61" s="29">
        <f>+K36+K42</f>
        <v>743867.5266</v>
      </c>
      <c r="L61" s="29">
        <f>+L36+L42</f>
        <v>883277.8239999999</v>
      </c>
      <c r="M61" s="29">
        <f t="shared" si="21"/>
        <v>455078.44450000004</v>
      </c>
      <c r="N61" s="29">
        <f t="shared" si="21"/>
        <v>232478.95589999997</v>
      </c>
      <c r="O61" s="29">
        <f>SUM(B61:N61)</f>
        <v>8755121.7125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6"/>
    </row>
    <row r="64" spans="1:15" ht="18.75" customHeight="1">
      <c r="A64" s="2" t="s">
        <v>68</v>
      </c>
      <c r="B64" s="36">
        <f>SUM(B65:B78)</f>
        <v>1082116.8</v>
      </c>
      <c r="C64" s="36">
        <f aca="true" t="shared" si="22" ref="C64:N64">SUM(C65:C78)</f>
        <v>818672.02</v>
      </c>
      <c r="D64" s="36">
        <f t="shared" si="22"/>
        <v>717380.46</v>
      </c>
      <c r="E64" s="36">
        <f t="shared" si="22"/>
        <v>198414.76</v>
      </c>
      <c r="F64" s="36">
        <f t="shared" si="22"/>
        <v>742516.6</v>
      </c>
      <c r="G64" s="36">
        <f t="shared" si="22"/>
        <v>867426.25</v>
      </c>
      <c r="H64" s="36">
        <f t="shared" si="22"/>
        <v>748746.21</v>
      </c>
      <c r="I64" s="36">
        <f t="shared" si="22"/>
        <v>357024.37</v>
      </c>
      <c r="J64" s="36">
        <f t="shared" si="22"/>
        <v>908121.48</v>
      </c>
      <c r="K64" s="36">
        <f t="shared" si="22"/>
        <v>743867.53</v>
      </c>
      <c r="L64" s="36">
        <f t="shared" si="22"/>
        <v>883277.82</v>
      </c>
      <c r="M64" s="36">
        <f t="shared" si="22"/>
        <v>455078.44</v>
      </c>
      <c r="N64" s="36">
        <f t="shared" si="22"/>
        <v>232478.96</v>
      </c>
      <c r="O64" s="29">
        <f>SUM(O65:O78)</f>
        <v>8755121.700000003</v>
      </c>
    </row>
    <row r="65" spans="1:16" ht="18.75" customHeight="1">
      <c r="A65" s="17" t="s">
        <v>69</v>
      </c>
      <c r="B65" s="36">
        <v>212036.33</v>
      </c>
      <c r="C65" s="36">
        <v>231868.31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443904.64</v>
      </c>
      <c r="P65"/>
    </row>
    <row r="66" spans="1:16" ht="18.75" customHeight="1">
      <c r="A66" s="17" t="s">
        <v>70</v>
      </c>
      <c r="B66" s="36">
        <v>870080.47</v>
      </c>
      <c r="C66" s="36">
        <v>586803.71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1456884.18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717380.46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717380.46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198414.76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198414.76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742516.6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742516.6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867426.25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867426.25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748746.21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748746.21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357024.37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357024.37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908121.48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908121.48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743867.53</v>
      </c>
      <c r="L74" s="35">
        <v>0</v>
      </c>
      <c r="M74" s="35">
        <v>0</v>
      </c>
      <c r="N74" s="35">
        <v>0</v>
      </c>
      <c r="O74" s="29">
        <f t="shared" si="23"/>
        <v>743867.53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883277.82</v>
      </c>
      <c r="M75" s="35">
        <v>0</v>
      </c>
      <c r="N75" s="35">
        <v>0</v>
      </c>
      <c r="O75" s="26">
        <f t="shared" si="23"/>
        <v>883277.82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455078.44</v>
      </c>
      <c r="N76" s="35">
        <v>0</v>
      </c>
      <c r="O76" s="29">
        <f t="shared" si="23"/>
        <v>455078.44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232478.96</v>
      </c>
      <c r="O77" s="26">
        <f t="shared" si="23"/>
        <v>232478.96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2.448961001712329</v>
      </c>
      <c r="C82" s="44">
        <v>2.6061140538196232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2018-10-22T13:33:32Z</dcterms:modified>
  <cp:category/>
  <cp:version/>
  <cp:contentType/>
  <cp:contentStatus/>
</cp:coreProperties>
</file>