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<sst xmlns="http://schemas.openxmlformats.org/spreadsheetml/2006/main" count="112" uniqueCount="110">
  <si>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</si>
  <si>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</si>
  <si>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</si>
  <si>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</si>
  <si>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</si>
  <si>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</si>
  <si>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</si>
  <si>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</si>
  <si>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</si>
  <si>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</si>
  <si>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</si>
  <si>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</si>
  <si>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</si>
  <si>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</si>
  <si>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</si>
  <si>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</si>
  <si>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</si>
  <si>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</si>
  <si>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</si>
  <si>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</si>
  <si>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</si>
  <si>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</si>
  <si>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</si>
  <si>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</si>
  <si>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</si>
  <si>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</si>
  <si>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</si>
  <si>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</si>
  <si>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</si>
  <si>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</si>
  <si>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</si>
  <si>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</si>
  <si>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</si>
  <si>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</si>
  <si>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</si>
  <si>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</si>
  <si>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</si>
  <si>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</si>
  <si>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</si>
  <si>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</si>
  <si>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</si>
  <si>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</si>
  <si>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</si>
  <si>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</si>
  <si>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</si>
  <si>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</si>
  <si>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</si>
  <si>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</si>
  <si>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</si>
  <si>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</si>
  <si>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</si>
  <si>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</si>
  <si>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</si>
  <si>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</si>
  <si>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</si>
  <si>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</si>
  <si>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</si>
  <si>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</si>
  <si>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</si>
  <si>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</si>
  <si>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</si>
  <si>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</si>
  <si>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</si>
  <si>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</si>
  <si>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</si>
  <si>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</si>
  <si>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</si>
  <si>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</si>
  <si>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</si>
  <si>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</si>
  <si>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</si>
  <si>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</si>
  <si>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</si>
  <si>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</si>
  <si>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</si>
  <si>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</si>
  <si>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</si>
  <si>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</si>
  <si>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</si>
  <si>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</si>
  <si>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</si>
  <si>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</si>
  <si>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</si>
  <si>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</si>
  <si>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</si>
  <si>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</si>
  <si>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</si>
  <si>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</si>
  <si>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</si>
  <si>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</si>
  <si>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</si>
  <si>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</si>
  <si>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</si>
  <si>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</si>
  <si>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</si>
  <si>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</si>
  <si>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</si>
  <si>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</si>
  <si>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</si>
  <si>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</si>
  <si>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</si>
  <si>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</si>
  <si>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</si>
  <si>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</si>
  <si>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</si>
  <si>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</si>
  <si>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</si>
  <si>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</si>
  <si>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</si>
  <si>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10/10/18 - VENCIMENTO 18/10/18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</si>
</sst>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521810</v>
      </c>
      <c r="C7" s="10">
        <f>C8+C20+C24</f>
        <v>388724</v>
      </c>
      <c r="D7" s="10">
        <f>D8+D20+D24</f>
        <v>406445</v>
      </c>
      <c r="E7" s="10">
        <f>E8+E20+E24</f>
        <v>70201</v>
      </c>
      <c r="F7" s="10">
        <f aca="true" t="shared" si="0" ref="F7:N7">F8+F20+F24</f>
        <v>353219</v>
      </c>
      <c r="G7" s="10">
        <f t="shared" si="0"/>
        <v>549969</v>
      </c>
      <c r="H7" s="10">
        <f>H8+H20+H24</f>
        <v>384476</v>
      </c>
      <c r="I7" s="10">
        <f>I8+I20+I24</f>
        <v>95153</v>
      </c>
      <c r="J7" s="10">
        <f>J8+J20+J24</f>
        <v>436472</v>
      </c>
      <c r="K7" s="10">
        <f>K8+K20+K24</f>
        <v>324031</v>
      </c>
      <c r="L7" s="10">
        <f>L8+L20+L24</f>
        <v>380294</v>
      </c>
      <c r="M7" s="10">
        <f t="shared" si="0"/>
        <v>155089</v>
      </c>
      <c r="N7" s="10">
        <f t="shared" si="0"/>
        <v>97258</v>
      </c>
      <c r="O7" s="10">
        <f>+O8+O20+O24</f>
        <v>4163141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229531</v>
      </c>
      <c r="C8" s="12">
        <f>+C9+C12+C16</f>
        <v>182054</v>
      </c>
      <c r="D8" s="12">
        <f>+D9+D12+D16</f>
        <v>202632</v>
      </c>
      <c r="E8" s="12">
        <f>+E9+E12+E16</f>
        <v>31685</v>
      </c>
      <c r="F8" s="12">
        <f aca="true" t="shared" si="1" ref="F8:N8">+F9+F12+F16</f>
        <v>165808</v>
      </c>
      <c r="G8" s="12">
        <f t="shared" si="1"/>
        <v>262588</v>
      </c>
      <c r="H8" s="12">
        <f>+H9+H12+H16</f>
        <v>176895</v>
      </c>
      <c r="I8" s="12">
        <f>+I9+I12+I16</f>
        <v>45811</v>
      </c>
      <c r="J8" s="12">
        <f>+J9+J12+J16</f>
        <v>207926</v>
      </c>
      <c r="K8" s="12">
        <f>+K9+K12+K16</f>
        <v>151318</v>
      </c>
      <c r="L8" s="12">
        <f>+L9+L12+L16</f>
        <v>172140</v>
      </c>
      <c r="M8" s="12">
        <f t="shared" si="1"/>
        <v>79603</v>
      </c>
      <c r="N8" s="12">
        <f t="shared" si="1"/>
        <v>51839</v>
      </c>
      <c r="O8" s="12">
        <f>SUM(B8:N8)</f>
        <v>1959830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19433</v>
      </c>
      <c r="C9" s="14">
        <v>19602</v>
      </c>
      <c r="D9" s="14">
        <v>13644</v>
      </c>
      <c r="E9" s="14">
        <v>2436</v>
      </c>
      <c r="F9" s="14">
        <v>11654</v>
      </c>
      <c r="G9" s="14">
        <v>21033</v>
      </c>
      <c r="H9" s="14">
        <v>19561</v>
      </c>
      <c r="I9" s="14">
        <v>4628</v>
      </c>
      <c r="J9" s="14">
        <v>11521</v>
      </c>
      <c r="K9" s="14">
        <v>14805</v>
      </c>
      <c r="L9" s="14">
        <v>12063</v>
      </c>
      <c r="M9" s="14">
        <v>8109</v>
      </c>
      <c r="N9" s="14">
        <v>5335</v>
      </c>
      <c r="O9" s="12">
        <f aca="true" t="shared" si="2" ref="O9:O19">SUM(B9:N9)</f>
        <v>163824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19433</v>
      </c>
      <c r="C10" s="14">
        <f>+C9-C11</f>
        <v>19602</v>
      </c>
      <c r="D10" s="14">
        <f>+D9-D11</f>
        <v>13644</v>
      </c>
      <c r="E10" s="14">
        <f>+E9-E11</f>
        <v>2436</v>
      </c>
      <c r="F10" s="14">
        <f aca="true" t="shared" si="3" ref="F10:N10">+F9-F11</f>
        <v>11654</v>
      </c>
      <c r="G10" s="14">
        <f t="shared" si="3"/>
        <v>21033</v>
      </c>
      <c r="H10" s="14">
        <f>+H9-H11</f>
        <v>19561</v>
      </c>
      <c r="I10" s="14">
        <f>+I9-I11</f>
        <v>4628</v>
      </c>
      <c r="J10" s="14">
        <f>+J9-J11</f>
        <v>11521</v>
      </c>
      <c r="K10" s="14">
        <f>+K9-K11</f>
        <v>14805</v>
      </c>
      <c r="L10" s="14">
        <f>+L9-L11</f>
        <v>12063</v>
      </c>
      <c r="M10" s="14">
        <f t="shared" si="3"/>
        <v>8109</v>
      </c>
      <c r="N10" s="14">
        <f t="shared" si="3"/>
        <v>5335</v>
      </c>
      <c r="O10" s="12">
        <f t="shared" si="2"/>
        <v>163824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200178</v>
      </c>
      <c r="C12" s="14">
        <f>C13+C14+C15</f>
        <v>154659</v>
      </c>
      <c r="D12" s="14">
        <f>D13+D14+D15</f>
        <v>181007</v>
      </c>
      <c r="E12" s="14">
        <f>E13+E14+E15</f>
        <v>27960</v>
      </c>
      <c r="F12" s="14">
        <f aca="true" t="shared" si="4" ref="F12:N12">F13+F14+F15</f>
        <v>146817</v>
      </c>
      <c r="G12" s="14">
        <f t="shared" si="4"/>
        <v>229196</v>
      </c>
      <c r="H12" s="14">
        <f>H13+H14+H15</f>
        <v>150017</v>
      </c>
      <c r="I12" s="14">
        <f>I13+I14+I15</f>
        <v>39325</v>
      </c>
      <c r="J12" s="14">
        <f>J13+J14+J15</f>
        <v>186216</v>
      </c>
      <c r="K12" s="14">
        <f>K13+K14+K15</f>
        <v>129790</v>
      </c>
      <c r="L12" s="14">
        <f>L13+L14+L15</f>
        <v>151366</v>
      </c>
      <c r="M12" s="14">
        <f t="shared" si="4"/>
        <v>68294</v>
      </c>
      <c r="N12" s="14">
        <f t="shared" si="4"/>
        <v>44729</v>
      </c>
      <c r="O12" s="12">
        <f t="shared" si="2"/>
        <v>1709554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92182</v>
      </c>
      <c r="C13" s="14">
        <v>71694</v>
      </c>
      <c r="D13" s="14">
        <v>82952</v>
      </c>
      <c r="E13" s="14">
        <v>13000</v>
      </c>
      <c r="F13" s="14">
        <v>65721</v>
      </c>
      <c r="G13" s="14">
        <v>104127</v>
      </c>
      <c r="H13" s="14">
        <v>71104</v>
      </c>
      <c r="I13" s="14">
        <v>18969</v>
      </c>
      <c r="J13" s="14">
        <v>87414</v>
      </c>
      <c r="K13" s="14">
        <v>59051</v>
      </c>
      <c r="L13" s="14">
        <v>68923</v>
      </c>
      <c r="M13" s="14">
        <v>30542</v>
      </c>
      <c r="N13" s="14">
        <v>19563</v>
      </c>
      <c r="O13" s="12">
        <f t="shared" si="2"/>
        <v>785242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98095</v>
      </c>
      <c r="C14" s="14">
        <v>71616</v>
      </c>
      <c r="D14" s="14">
        <v>91348</v>
      </c>
      <c r="E14" s="14">
        <v>13364</v>
      </c>
      <c r="F14" s="14">
        <v>71920</v>
      </c>
      <c r="G14" s="14">
        <v>108861</v>
      </c>
      <c r="H14" s="14">
        <v>69871</v>
      </c>
      <c r="I14" s="14">
        <v>18052</v>
      </c>
      <c r="J14" s="14">
        <v>92333</v>
      </c>
      <c r="K14" s="14">
        <v>64295</v>
      </c>
      <c r="L14" s="14">
        <v>75053</v>
      </c>
      <c r="M14" s="14">
        <v>34322</v>
      </c>
      <c r="N14" s="14">
        <v>23296</v>
      </c>
      <c r="O14" s="12">
        <f t="shared" si="2"/>
        <v>832426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9901</v>
      </c>
      <c r="C15" s="14">
        <v>11349</v>
      </c>
      <c r="D15" s="14">
        <v>6707</v>
      </c>
      <c r="E15" s="14">
        <v>1596</v>
      </c>
      <c r="F15" s="14">
        <v>9176</v>
      </c>
      <c r="G15" s="14">
        <v>16208</v>
      </c>
      <c r="H15" s="14">
        <v>9042</v>
      </c>
      <c r="I15" s="14">
        <v>2304</v>
      </c>
      <c r="J15" s="14">
        <v>6469</v>
      </c>
      <c r="K15" s="14">
        <v>6444</v>
      </c>
      <c r="L15" s="14">
        <v>7390</v>
      </c>
      <c r="M15" s="14">
        <v>3430</v>
      </c>
      <c r="N15" s="14">
        <v>1870</v>
      </c>
      <c r="O15" s="12">
        <f t="shared" si="2"/>
        <v>91886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9920</v>
      </c>
      <c r="C16" s="14">
        <f>C17+C18+C19</f>
        <v>7793</v>
      </c>
      <c r="D16" s="14">
        <f>D17+D18+D19</f>
        <v>7981</v>
      </c>
      <c r="E16" s="14">
        <f>E17+E18+E19</f>
        <v>1289</v>
      </c>
      <c r="F16" s="14">
        <f aca="true" t="shared" si="5" ref="F16:N16">F17+F18+F19</f>
        <v>7337</v>
      </c>
      <c r="G16" s="14">
        <f t="shared" si="5"/>
        <v>12359</v>
      </c>
      <c r="H16" s="14">
        <f>H17+H18+H19</f>
        <v>7317</v>
      </c>
      <c r="I16" s="14">
        <f>I17+I18+I19</f>
        <v>1858</v>
      </c>
      <c r="J16" s="14">
        <f>J17+J18+J19</f>
        <v>10189</v>
      </c>
      <c r="K16" s="14">
        <f>K17+K18+K19</f>
        <v>6723</v>
      </c>
      <c r="L16" s="14">
        <f>L17+L18+L19</f>
        <v>8711</v>
      </c>
      <c r="M16" s="14">
        <f t="shared" si="5"/>
        <v>3200</v>
      </c>
      <c r="N16" s="14">
        <f t="shared" si="5"/>
        <v>1775</v>
      </c>
      <c r="O16" s="12">
        <f t="shared" si="2"/>
        <v>86452</v>
      </c>
    </row>
    <row r="17" spans="1:26" ht="18.75" customHeight="1">
      <c r="A17" s="15" t="s">
        <v>16</v>
      </c>
      <c r="B17" s="14">
        <v>9893</v>
      </c>
      <c r="C17" s="14">
        <v>7768</v>
      </c>
      <c r="D17" s="14">
        <v>7974</v>
      </c>
      <c r="E17" s="14">
        <v>1289</v>
      </c>
      <c r="F17" s="14">
        <v>7332</v>
      </c>
      <c r="G17" s="14">
        <v>12337</v>
      </c>
      <c r="H17" s="14">
        <v>7306</v>
      </c>
      <c r="I17" s="14">
        <v>1855</v>
      </c>
      <c r="J17" s="14">
        <v>10165</v>
      </c>
      <c r="K17" s="14">
        <v>6704</v>
      </c>
      <c r="L17" s="14">
        <v>8695</v>
      </c>
      <c r="M17" s="14">
        <v>3190</v>
      </c>
      <c r="N17" s="14">
        <v>1770</v>
      </c>
      <c r="O17" s="12">
        <f t="shared" si="2"/>
        <v>86278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19</v>
      </c>
      <c r="D18" s="14">
        <v>6</v>
      </c>
      <c r="E18" s="14">
        <v>0</v>
      </c>
      <c r="F18" s="14">
        <v>1</v>
      </c>
      <c r="G18" s="14">
        <v>16</v>
      </c>
      <c r="H18" s="14">
        <v>8</v>
      </c>
      <c r="I18" s="14">
        <v>3</v>
      </c>
      <c r="J18" s="14">
        <v>18</v>
      </c>
      <c r="K18" s="14">
        <v>11</v>
      </c>
      <c r="L18" s="14">
        <v>15</v>
      </c>
      <c r="M18" s="14">
        <v>7</v>
      </c>
      <c r="N18" s="14">
        <v>2</v>
      </c>
      <c r="O18" s="12">
        <f t="shared" si="2"/>
        <v>126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7</v>
      </c>
      <c r="C19" s="14">
        <v>6</v>
      </c>
      <c r="D19" s="14">
        <v>1</v>
      </c>
      <c r="E19" s="14">
        <v>0</v>
      </c>
      <c r="F19" s="14">
        <v>4</v>
      </c>
      <c r="G19" s="14">
        <v>6</v>
      </c>
      <c r="H19" s="14">
        <v>3</v>
      </c>
      <c r="I19" s="14">
        <v>0</v>
      </c>
      <c r="J19" s="14">
        <v>6</v>
      </c>
      <c r="K19" s="14">
        <v>8</v>
      </c>
      <c r="L19" s="14">
        <v>1</v>
      </c>
      <c r="M19" s="14">
        <v>3</v>
      </c>
      <c r="N19" s="14">
        <v>3</v>
      </c>
      <c r="O19" s="12">
        <f t="shared" si="2"/>
        <v>48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143889</v>
      </c>
      <c r="C20" s="18">
        <f>C21+C22+C23</f>
        <v>90525</v>
      </c>
      <c r="D20" s="18">
        <f>D21+D22+D23</f>
        <v>85285</v>
      </c>
      <c r="E20" s="18">
        <f>E21+E22+E23</f>
        <v>14958</v>
      </c>
      <c r="F20" s="18">
        <f aca="true" t="shared" si="6" ref="F20:N20">F21+F22+F23</f>
        <v>77491</v>
      </c>
      <c r="G20" s="18">
        <f t="shared" si="6"/>
        <v>120739</v>
      </c>
      <c r="H20" s="18">
        <f>H21+H22+H23</f>
        <v>97607</v>
      </c>
      <c r="I20" s="18">
        <f>I21+I22+I23</f>
        <v>23391</v>
      </c>
      <c r="J20" s="18">
        <f>J21+J22+J23</f>
        <v>111998</v>
      </c>
      <c r="K20" s="18">
        <f>K21+K22+K23</f>
        <v>78160</v>
      </c>
      <c r="L20" s="18">
        <f>L21+L22+L23</f>
        <v>117437</v>
      </c>
      <c r="M20" s="18">
        <f t="shared" si="6"/>
        <v>43948</v>
      </c>
      <c r="N20" s="18">
        <f t="shared" si="6"/>
        <v>26679</v>
      </c>
      <c r="O20" s="12">
        <f aca="true" t="shared" si="7" ref="O20:O26">SUM(B20:N20)</f>
        <v>1032107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72333</v>
      </c>
      <c r="C21" s="14">
        <v>48430</v>
      </c>
      <c r="D21" s="14">
        <v>43500</v>
      </c>
      <c r="E21" s="14">
        <v>7870</v>
      </c>
      <c r="F21" s="14">
        <v>38786</v>
      </c>
      <c r="G21" s="14">
        <v>61310</v>
      </c>
      <c r="H21" s="14">
        <v>52311</v>
      </c>
      <c r="I21" s="14">
        <v>12832</v>
      </c>
      <c r="J21" s="14">
        <v>58146</v>
      </c>
      <c r="K21" s="14">
        <v>40140</v>
      </c>
      <c r="L21" s="14">
        <v>59434</v>
      </c>
      <c r="M21" s="14">
        <v>22057</v>
      </c>
      <c r="N21" s="14">
        <v>12999</v>
      </c>
      <c r="O21" s="12">
        <f t="shared" si="7"/>
        <v>530148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66496</v>
      </c>
      <c r="C22" s="14">
        <v>37731</v>
      </c>
      <c r="D22" s="14">
        <v>39270</v>
      </c>
      <c r="E22" s="14">
        <v>6487</v>
      </c>
      <c r="F22" s="14">
        <v>35241</v>
      </c>
      <c r="G22" s="14">
        <v>53826</v>
      </c>
      <c r="H22" s="14">
        <v>41687</v>
      </c>
      <c r="I22" s="14">
        <v>9758</v>
      </c>
      <c r="J22" s="14">
        <v>50557</v>
      </c>
      <c r="K22" s="14">
        <v>35425</v>
      </c>
      <c r="L22" s="14">
        <v>53986</v>
      </c>
      <c r="M22" s="14">
        <v>20315</v>
      </c>
      <c r="N22" s="14">
        <v>12847</v>
      </c>
      <c r="O22" s="12">
        <f t="shared" si="7"/>
        <v>463626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5060</v>
      </c>
      <c r="C23" s="14">
        <v>4364</v>
      </c>
      <c r="D23" s="14">
        <v>2515</v>
      </c>
      <c r="E23" s="14">
        <v>601</v>
      </c>
      <c r="F23" s="14">
        <v>3464</v>
      </c>
      <c r="G23" s="14">
        <v>5603</v>
      </c>
      <c r="H23" s="14">
        <v>3609</v>
      </c>
      <c r="I23" s="14">
        <v>801</v>
      </c>
      <c r="J23" s="14">
        <v>3295</v>
      </c>
      <c r="K23" s="14">
        <v>2595</v>
      </c>
      <c r="L23" s="14">
        <v>4017</v>
      </c>
      <c r="M23" s="14">
        <v>1576</v>
      </c>
      <c r="N23" s="14">
        <v>833</v>
      </c>
      <c r="O23" s="12">
        <f t="shared" si="7"/>
        <v>38333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148390</v>
      </c>
      <c r="C24" s="14">
        <f>C25+C26</f>
        <v>116145</v>
      </c>
      <c r="D24" s="14">
        <f>D25+D26</f>
        <v>118528</v>
      </c>
      <c r="E24" s="14">
        <f>E25+E26</f>
        <v>23558</v>
      </c>
      <c r="F24" s="14">
        <f aca="true" t="shared" si="8" ref="F24:N24">F25+F26</f>
        <v>109920</v>
      </c>
      <c r="G24" s="14">
        <f t="shared" si="8"/>
        <v>166642</v>
      </c>
      <c r="H24" s="14">
        <f>H25+H26</f>
        <v>109974</v>
      </c>
      <c r="I24" s="14">
        <f>I25+I26</f>
        <v>25951</v>
      </c>
      <c r="J24" s="14">
        <f>J25+J26</f>
        <v>116548</v>
      </c>
      <c r="K24" s="14">
        <f>K25+K26</f>
        <v>94553</v>
      </c>
      <c r="L24" s="14">
        <f>L25+L26</f>
        <v>90717</v>
      </c>
      <c r="M24" s="14">
        <f t="shared" si="8"/>
        <v>31538</v>
      </c>
      <c r="N24" s="14">
        <f t="shared" si="8"/>
        <v>18740</v>
      </c>
      <c r="O24" s="12">
        <f t="shared" si="7"/>
        <v>1171204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78872</v>
      </c>
      <c r="C25" s="14">
        <v>67530</v>
      </c>
      <c r="D25" s="14">
        <v>65969</v>
      </c>
      <c r="E25" s="14">
        <v>14685</v>
      </c>
      <c r="F25" s="14">
        <v>62671</v>
      </c>
      <c r="G25" s="14">
        <v>101577</v>
      </c>
      <c r="H25" s="14">
        <v>67637</v>
      </c>
      <c r="I25" s="14">
        <v>16725</v>
      </c>
      <c r="J25" s="14">
        <v>61197</v>
      </c>
      <c r="K25" s="14">
        <v>53655</v>
      </c>
      <c r="L25" s="14">
        <v>52061</v>
      </c>
      <c r="M25" s="14">
        <v>17584</v>
      </c>
      <c r="N25" s="14">
        <v>9484</v>
      </c>
      <c r="O25" s="12">
        <f t="shared" si="7"/>
        <v>669647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69518</v>
      </c>
      <c r="C26" s="14">
        <v>48615</v>
      </c>
      <c r="D26" s="14">
        <v>52559</v>
      </c>
      <c r="E26" s="14">
        <v>8873</v>
      </c>
      <c r="F26" s="14">
        <v>47249</v>
      </c>
      <c r="G26" s="14">
        <v>65065</v>
      </c>
      <c r="H26" s="14">
        <v>42337</v>
      </c>
      <c r="I26" s="14">
        <v>9226</v>
      </c>
      <c r="J26" s="14">
        <v>55351</v>
      </c>
      <c r="K26" s="14">
        <v>40898</v>
      </c>
      <c r="L26" s="14">
        <v>38656</v>
      </c>
      <c r="M26" s="14">
        <v>13954</v>
      </c>
      <c r="N26" s="14">
        <v>9256</v>
      </c>
      <c r="O26" s="12">
        <f t="shared" si="7"/>
        <v>501557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1145119.166</v>
      </c>
      <c r="C36" s="60">
        <f aca="true" t="shared" si="11" ref="C36:N36">C37+C38+C39+C40</f>
        <v>900346.5944</v>
      </c>
      <c r="D36" s="60">
        <f t="shared" si="11"/>
        <v>808538.7615000001</v>
      </c>
      <c r="E36" s="60">
        <f t="shared" si="11"/>
        <v>207745.81929999997</v>
      </c>
      <c r="F36" s="60">
        <f t="shared" si="11"/>
        <v>798790.5985000001</v>
      </c>
      <c r="G36" s="60">
        <f t="shared" si="11"/>
        <v>978442.7614</v>
      </c>
      <c r="H36" s="60">
        <f t="shared" si="11"/>
        <v>836890.1576</v>
      </c>
      <c r="I36" s="60">
        <f>I37+I38+I39+I40</f>
        <v>208232.82520000002</v>
      </c>
      <c r="J36" s="60">
        <f>J37+J38+J39+J40</f>
        <v>959168.6448</v>
      </c>
      <c r="K36" s="60">
        <f>K37+K38+K39+K40</f>
        <v>819111.7925999999</v>
      </c>
      <c r="L36" s="60">
        <f>L37+L38+L39+L40</f>
        <v>934568.1516</v>
      </c>
      <c r="M36" s="60">
        <f t="shared" si="11"/>
        <v>480830.43850000005</v>
      </c>
      <c r="N36" s="60">
        <f t="shared" si="11"/>
        <v>256856.2898</v>
      </c>
      <c r="O36" s="60">
        <f>O37+O38+O39+O40</f>
        <v>9334642.0012</v>
      </c>
    </row>
    <row r="37" spans="1:15" ht="18.75" customHeight="1">
      <c r="A37" s="57" t="s">
        <v>49</v>
      </c>
      <c r="B37" s="54">
        <f aca="true" t="shared" si="12" ref="B37:N37">B29*B7</f>
        <v>1140467.936</v>
      </c>
      <c r="C37" s="54">
        <f t="shared" si="12"/>
        <v>893326.6244</v>
      </c>
      <c r="D37" s="54">
        <f t="shared" si="12"/>
        <v>796916.7115000001</v>
      </c>
      <c r="E37" s="54">
        <f t="shared" si="12"/>
        <v>207745.81929999997</v>
      </c>
      <c r="F37" s="54">
        <f t="shared" si="12"/>
        <v>795272.5785000001</v>
      </c>
      <c r="G37" s="54">
        <f t="shared" si="12"/>
        <v>973775.1113999999</v>
      </c>
      <c r="H37" s="54">
        <f t="shared" si="12"/>
        <v>833390.1776</v>
      </c>
      <c r="I37" s="54">
        <f>I29*I7</f>
        <v>208232.82520000002</v>
      </c>
      <c r="J37" s="54">
        <f>J29*J7</f>
        <v>948628.2448</v>
      </c>
      <c r="K37" s="54">
        <f>K29*K7</f>
        <v>805087.4225999999</v>
      </c>
      <c r="L37" s="54">
        <f>L29*L7</f>
        <v>924646.8316</v>
      </c>
      <c r="M37" s="54">
        <f t="shared" si="12"/>
        <v>475580.4185</v>
      </c>
      <c r="N37" s="54">
        <f t="shared" si="12"/>
        <v>255117.4598</v>
      </c>
      <c r="O37" s="56">
        <f>SUM(B37:N37)</f>
        <v>9258188.1612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76453.84000000001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-77732</v>
      </c>
      <c r="C42" s="25">
        <f aca="true" t="shared" si="15" ref="C42:N42">+C43+C46+C58+C59</f>
        <v>-78408</v>
      </c>
      <c r="D42" s="25">
        <f t="shared" si="15"/>
        <v>-78983.5</v>
      </c>
      <c r="E42" s="25">
        <f t="shared" si="15"/>
        <v>-9744</v>
      </c>
      <c r="F42" s="25">
        <f t="shared" si="15"/>
        <v>-47116</v>
      </c>
      <c r="G42" s="25">
        <f t="shared" si="15"/>
        <v>-84632</v>
      </c>
      <c r="H42" s="25">
        <f t="shared" si="15"/>
        <v>-78244</v>
      </c>
      <c r="I42" s="25">
        <f>+I43+I46+I58+I59</f>
        <v>-20012</v>
      </c>
      <c r="J42" s="25">
        <f>+J43+J46+J58+J59</f>
        <v>-46084</v>
      </c>
      <c r="K42" s="25">
        <f>+K43+K46+K58+K59</f>
        <v>-59220</v>
      </c>
      <c r="L42" s="25">
        <f>+L43+L46+L58+L59</f>
        <v>-48252</v>
      </c>
      <c r="M42" s="25">
        <f t="shared" si="15"/>
        <v>-32436</v>
      </c>
      <c r="N42" s="25">
        <f t="shared" si="15"/>
        <v>-21340</v>
      </c>
      <c r="O42" s="25">
        <f>+O43+O46+O58+O59</f>
        <v>-682203.5</v>
      </c>
    </row>
    <row r="43" spans="1:15" ht="18.75" customHeight="1">
      <c r="A43" s="17" t="s">
        <v>54</v>
      </c>
      <c r="B43" s="26">
        <f>B44+B45</f>
        <v>-77732</v>
      </c>
      <c r="C43" s="26">
        <f>C44+C45</f>
        <v>-78408</v>
      </c>
      <c r="D43" s="26">
        <f>D44+D45</f>
        <v>-54576</v>
      </c>
      <c r="E43" s="26">
        <f>E44+E45</f>
        <v>-9744</v>
      </c>
      <c r="F43" s="26">
        <f aca="true" t="shared" si="16" ref="F43:N43">F44+F45</f>
        <v>-46616</v>
      </c>
      <c r="G43" s="26">
        <f t="shared" si="16"/>
        <v>-84132</v>
      </c>
      <c r="H43" s="26">
        <f t="shared" si="16"/>
        <v>-78244</v>
      </c>
      <c r="I43" s="26">
        <f>I44+I45</f>
        <v>-18512</v>
      </c>
      <c r="J43" s="26">
        <f>J44+J45</f>
        <v>-46084</v>
      </c>
      <c r="K43" s="26">
        <f>K44+K45</f>
        <v>-59220</v>
      </c>
      <c r="L43" s="26">
        <f>L44+L45</f>
        <v>-48252</v>
      </c>
      <c r="M43" s="26">
        <f t="shared" si="16"/>
        <v>-32436</v>
      </c>
      <c r="N43" s="26">
        <f t="shared" si="16"/>
        <v>-21340</v>
      </c>
      <c r="O43" s="25">
        <f aca="true" t="shared" si="17" ref="O43:O59">SUM(B43:N43)</f>
        <v>-655296</v>
      </c>
    </row>
    <row r="44" spans="1:26" ht="18.75" customHeight="1">
      <c r="A44" s="13" t="s">
        <v>55</v>
      </c>
      <c r="B44" s="20">
        <f>ROUND(-B9*$D$3,2)</f>
        <v>-77732</v>
      </c>
      <c r="C44" s="20">
        <f>ROUND(-C9*$D$3,2)</f>
        <v>-78408</v>
      </c>
      <c r="D44" s="20">
        <f>ROUND(-D9*$D$3,2)</f>
        <v>-54576</v>
      </c>
      <c r="E44" s="20">
        <f>ROUND(-E9*$D$3,2)</f>
        <v>-9744</v>
      </c>
      <c r="F44" s="20">
        <f aca="true" t="shared" si="18" ref="F44:N44">ROUND(-F9*$D$3,2)</f>
        <v>-46616</v>
      </c>
      <c r="G44" s="20">
        <f t="shared" si="18"/>
        <v>-84132</v>
      </c>
      <c r="H44" s="20">
        <f t="shared" si="18"/>
        <v>-78244</v>
      </c>
      <c r="I44" s="20">
        <f>ROUND(-I9*$D$3,2)</f>
        <v>-18512</v>
      </c>
      <c r="J44" s="20">
        <f>ROUND(-J9*$D$3,2)</f>
        <v>-46084</v>
      </c>
      <c r="K44" s="20">
        <f>ROUND(-K9*$D$3,2)</f>
        <v>-59220</v>
      </c>
      <c r="L44" s="20">
        <f>ROUND(-L9*$D$3,2)</f>
        <v>-48252</v>
      </c>
      <c r="M44" s="20">
        <f t="shared" si="18"/>
        <v>-32436</v>
      </c>
      <c r="N44" s="20">
        <f t="shared" si="18"/>
        <v>-21340</v>
      </c>
      <c r="O44" s="46">
        <f t="shared" si="17"/>
        <v>-655296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-24407.5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-26907.5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-500-23907.5</f>
        <v>-24407.5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-26907.5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1067387.166</v>
      </c>
      <c r="C61" s="29">
        <f t="shared" si="21"/>
        <v>821938.5944</v>
      </c>
      <c r="D61" s="29">
        <f t="shared" si="21"/>
        <v>729555.2615000001</v>
      </c>
      <c r="E61" s="29">
        <f t="shared" si="21"/>
        <v>198001.81929999997</v>
      </c>
      <c r="F61" s="29">
        <f t="shared" si="21"/>
        <v>751674.5985000001</v>
      </c>
      <c r="G61" s="29">
        <f t="shared" si="21"/>
        <v>893810.7614</v>
      </c>
      <c r="H61" s="29">
        <f t="shared" si="21"/>
        <v>758646.1576</v>
      </c>
      <c r="I61" s="29">
        <f t="shared" si="21"/>
        <v>188220.82520000002</v>
      </c>
      <c r="J61" s="29">
        <f>+J36+J42</f>
        <v>913084.6448</v>
      </c>
      <c r="K61" s="29">
        <f>+K36+K42</f>
        <v>759891.7925999999</v>
      </c>
      <c r="L61" s="29">
        <f>+L36+L42</f>
        <v>886316.1516</v>
      </c>
      <c r="M61" s="29">
        <f t="shared" si="21"/>
        <v>448394.43850000005</v>
      </c>
      <c r="N61" s="29">
        <f t="shared" si="21"/>
        <v>235516.2898</v>
      </c>
      <c r="O61" s="29">
        <f>SUM(B61:N61)</f>
        <v>8652438.5012</v>
      </c>
      <c r="P61"/>
      <c r="Q61" s="77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7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  <c r="Q63" s="76"/>
    </row>
    <row r="64" spans="1:15" ht="18.75" customHeight="1">
      <c r="A64" s="2" t="s">
        <v>68</v>
      </c>
      <c r="B64" s="36">
        <f>SUM(B65:B78)</f>
        <v>1067387.17</v>
      </c>
      <c r="C64" s="36">
        <f aca="true" t="shared" si="22" ref="C64:N64">SUM(C65:C78)</f>
        <v>821938.5900000001</v>
      </c>
      <c r="D64" s="36">
        <f t="shared" si="22"/>
        <v>729555.26</v>
      </c>
      <c r="E64" s="36">
        <f t="shared" si="22"/>
        <v>198001.82</v>
      </c>
      <c r="F64" s="36">
        <f t="shared" si="22"/>
        <v>751674.6</v>
      </c>
      <c r="G64" s="36">
        <f t="shared" si="22"/>
        <v>893810.76</v>
      </c>
      <c r="H64" s="36">
        <f t="shared" si="22"/>
        <v>758646.16</v>
      </c>
      <c r="I64" s="36">
        <f t="shared" si="22"/>
        <v>188220.83</v>
      </c>
      <c r="J64" s="36">
        <f t="shared" si="22"/>
        <v>913084.64</v>
      </c>
      <c r="K64" s="36">
        <f t="shared" si="22"/>
        <v>759891.79</v>
      </c>
      <c r="L64" s="36">
        <f t="shared" si="22"/>
        <v>886316.15</v>
      </c>
      <c r="M64" s="36">
        <f t="shared" si="22"/>
        <v>448394.44</v>
      </c>
      <c r="N64" s="36">
        <f t="shared" si="22"/>
        <v>235516.29</v>
      </c>
      <c r="O64" s="29">
        <f>SUM(O65:O78)</f>
        <v>8652438.5</v>
      </c>
    </row>
    <row r="65" spans="1:16" ht="18.75" customHeight="1">
      <c r="A65" s="17" t="s">
        <v>69</v>
      </c>
      <c r="B65" s="36">
        <v>208657.81</v>
      </c>
      <c r="C65" s="36">
        <v>231193.41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439851.22</v>
      </c>
      <c r="P65"/>
    </row>
    <row r="66" spans="1:16" ht="18.75" customHeight="1">
      <c r="A66" s="17" t="s">
        <v>70</v>
      </c>
      <c r="B66" s="36">
        <v>858729.36</v>
      </c>
      <c r="C66" s="36">
        <v>590745.18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1449474.54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729555.26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729555.26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198001.82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198001.82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751674.6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751674.6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893810.76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893810.76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758646.16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758646.16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188220.83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188220.83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913084.64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913084.64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759891.79</v>
      </c>
      <c r="L74" s="35">
        <v>0</v>
      </c>
      <c r="M74" s="35">
        <v>0</v>
      </c>
      <c r="N74" s="35">
        <v>0</v>
      </c>
      <c r="O74" s="29">
        <f t="shared" si="23"/>
        <v>759891.79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886316.15</v>
      </c>
      <c r="M75" s="35">
        <v>0</v>
      </c>
      <c r="N75" s="35">
        <v>0</v>
      </c>
      <c r="O75" s="26">
        <f t="shared" si="23"/>
        <v>886316.15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448394.44</v>
      </c>
      <c r="N76" s="35">
        <v>0</v>
      </c>
      <c r="O76" s="29">
        <f t="shared" si="23"/>
        <v>448394.44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235516.29</v>
      </c>
      <c r="O77" s="26">
        <f t="shared" si="23"/>
        <v>235516.29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2.4498874465485643</v>
      </c>
      <c r="C82" s="44">
        <v>2.6081498277178286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1.9607000000000003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2018-10-17T14:40:39Z</dcterms:modified>
  <cp:category/>
  <cp:version/>
  <cp:contentType/>
  <cp:contentStatus/>
</cp:coreProperties>
</file>