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<sst xmlns="http://schemas.openxmlformats.org/spreadsheetml/2006/main" count="112" uniqueCount="110">
  <si>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</si>
  <si>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</si>
  <si>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</si>
  <si>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</si>
  <si>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</si>
  <si>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</si>
  <si>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</si>
  <si>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</si>
  <si>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</si>
  <si>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</si>
  <si>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</si>
  <si>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</si>
  <si>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</si>
  <si>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</si>
  <si>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</si>
  <si>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</si>
  <si>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</si>
  <si>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</si>
  <si>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</si>
  <si>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</si>
  <si>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</si>
  <si>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</si>
  <si>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</si>
  <si>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</si>
  <si>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</si>
  <si>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</si>
  <si>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</si>
  <si>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</si>
  <si>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</si>
  <si>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</si>
  <si>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</si>
  <si>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</si>
  <si>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</si>
  <si>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</si>
  <si>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</si>
  <si>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</si>
  <si>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</si>
  <si>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</si>
  <si>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</si>
  <si>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</si>
  <si>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</si>
  <si>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</si>
  <si>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</si>
  <si>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</si>
  <si>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</si>
  <si>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</si>
  <si>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</si>
  <si>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</si>
  <si>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</si>
  <si>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</si>
  <si>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</si>
  <si>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</si>
  <si>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</si>
  <si>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</si>
  <si>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</si>
  <si>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</si>
  <si>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</si>
  <si>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</si>
  <si>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</si>
  <si>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</si>
  <si>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</si>
  <si>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</si>
  <si>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</si>
  <si>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</si>
  <si>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</si>
  <si>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</si>
  <si>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</si>
  <si>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</si>
  <si>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</si>
  <si>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</si>
  <si>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</si>
  <si>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</si>
  <si>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</si>
  <si>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</si>
  <si>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</si>
  <si>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</si>
  <si>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</si>
  <si>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</si>
  <si>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</si>
  <si>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</si>
  <si>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</si>
  <si>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</si>
  <si>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</si>
  <si>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</si>
  <si>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</si>
  <si>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</si>
  <si>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</si>
  <si>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</si>
  <si>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</si>
  <si>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</si>
  <si>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</si>
  <si>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</si>
  <si>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</si>
  <si>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</si>
  <si>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</si>
  <si>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</si>
  <si>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</si>
  <si>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</si>
  <si>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</si>
  <si>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</si>
  <si>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</si>
  <si>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</si>
  <si>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</si>
  <si>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</si>
  <si>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</si>
  <si>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</si>
  <si>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</si>
  <si>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</si>
  <si>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</si>
  <si>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09/10/18 - VENCIMENTO 17/10/18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</si>
</sst>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530417</v>
      </c>
      <c r="C7" s="10">
        <f>C8+C20+C24</f>
        <v>389217</v>
      </c>
      <c r="D7" s="10">
        <f>D8+D20+D24</f>
        <v>401586</v>
      </c>
      <c r="E7" s="10">
        <f>E8+E20+E24</f>
        <v>69589</v>
      </c>
      <c r="F7" s="10">
        <f aca="true" t="shared" si="0" ref="F7:N7">F8+F20+F24</f>
        <v>353111</v>
      </c>
      <c r="G7" s="10">
        <f t="shared" si="0"/>
        <v>544159</v>
      </c>
      <c r="H7" s="10">
        <f>H8+H20+H24</f>
        <v>376800</v>
      </c>
      <c r="I7" s="10">
        <f>I8+I20+I24</f>
        <v>95013</v>
      </c>
      <c r="J7" s="10">
        <f>J8+J20+J24</f>
        <v>434171</v>
      </c>
      <c r="K7" s="10">
        <f>K8+K20+K24</f>
        <v>321107</v>
      </c>
      <c r="L7" s="10">
        <f>L8+L20+L24</f>
        <v>383795</v>
      </c>
      <c r="M7" s="10">
        <f t="shared" si="0"/>
        <v>156698</v>
      </c>
      <c r="N7" s="10">
        <f t="shared" si="0"/>
        <v>96927</v>
      </c>
      <c r="O7" s="10">
        <f>+O8+O20+O24</f>
        <v>4152590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230953</v>
      </c>
      <c r="C8" s="12">
        <f>+C9+C12+C16</f>
        <v>181699</v>
      </c>
      <c r="D8" s="12">
        <f>+D9+D12+D16</f>
        <v>200633</v>
      </c>
      <c r="E8" s="12">
        <f>+E9+E12+E16</f>
        <v>31139</v>
      </c>
      <c r="F8" s="12">
        <f aca="true" t="shared" si="1" ref="F8:N8">+F9+F12+F16</f>
        <v>165281</v>
      </c>
      <c r="G8" s="12">
        <f t="shared" si="1"/>
        <v>260141</v>
      </c>
      <c r="H8" s="12">
        <f>+H9+H12+H16</f>
        <v>174127</v>
      </c>
      <c r="I8" s="12">
        <f>+I9+I12+I16</f>
        <v>45679</v>
      </c>
      <c r="J8" s="12">
        <f>+J9+J12+J16</f>
        <v>206805</v>
      </c>
      <c r="K8" s="12">
        <f>+K9+K12+K16</f>
        <v>149549</v>
      </c>
      <c r="L8" s="12">
        <f>+L9+L12+L16</f>
        <v>174619</v>
      </c>
      <c r="M8" s="12">
        <f t="shared" si="1"/>
        <v>80128</v>
      </c>
      <c r="N8" s="12">
        <f t="shared" si="1"/>
        <v>51636</v>
      </c>
      <c r="O8" s="12">
        <f>SUM(B8:N8)</f>
        <v>1952389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19827</v>
      </c>
      <c r="C9" s="14">
        <v>19811</v>
      </c>
      <c r="D9" s="14">
        <v>14021</v>
      </c>
      <c r="E9" s="14">
        <v>2611</v>
      </c>
      <c r="F9" s="14">
        <v>11790</v>
      </c>
      <c r="G9" s="14">
        <v>21068</v>
      </c>
      <c r="H9" s="14">
        <v>19456</v>
      </c>
      <c r="I9" s="14">
        <v>4891</v>
      </c>
      <c r="J9" s="14">
        <v>11790</v>
      </c>
      <c r="K9" s="14">
        <v>15299</v>
      </c>
      <c r="L9" s="14">
        <v>12898</v>
      </c>
      <c r="M9" s="14">
        <v>8309</v>
      </c>
      <c r="N9" s="14">
        <v>5554</v>
      </c>
      <c r="O9" s="12">
        <f aca="true" t="shared" si="2" ref="O9:O19">SUM(B9:N9)</f>
        <v>167325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19827</v>
      </c>
      <c r="C10" s="14">
        <f>+C9-C11</f>
        <v>19811</v>
      </c>
      <c r="D10" s="14">
        <f>+D9-D11</f>
        <v>14021</v>
      </c>
      <c r="E10" s="14">
        <f>+E9-E11</f>
        <v>2611</v>
      </c>
      <c r="F10" s="14">
        <f aca="true" t="shared" si="3" ref="F10:N10">+F9-F11</f>
        <v>11790</v>
      </c>
      <c r="G10" s="14">
        <f t="shared" si="3"/>
        <v>21068</v>
      </c>
      <c r="H10" s="14">
        <f>+H9-H11</f>
        <v>19456</v>
      </c>
      <c r="I10" s="14">
        <f>+I9-I11</f>
        <v>4891</v>
      </c>
      <c r="J10" s="14">
        <f>+J9-J11</f>
        <v>11790</v>
      </c>
      <c r="K10" s="14">
        <f>+K9-K11</f>
        <v>15299</v>
      </c>
      <c r="L10" s="14">
        <f>+L9-L11</f>
        <v>12898</v>
      </c>
      <c r="M10" s="14">
        <f t="shared" si="3"/>
        <v>8309</v>
      </c>
      <c r="N10" s="14">
        <f t="shared" si="3"/>
        <v>5554</v>
      </c>
      <c r="O10" s="12">
        <f t="shared" si="2"/>
        <v>167325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201210</v>
      </c>
      <c r="C12" s="14">
        <f>C13+C14+C15</f>
        <v>154122</v>
      </c>
      <c r="D12" s="14">
        <f>D13+D14+D15</f>
        <v>178711</v>
      </c>
      <c r="E12" s="14">
        <f>E13+E14+E15</f>
        <v>27293</v>
      </c>
      <c r="F12" s="14">
        <f aca="true" t="shared" si="4" ref="F12:N12">F13+F14+F15</f>
        <v>145990</v>
      </c>
      <c r="G12" s="14">
        <f t="shared" si="4"/>
        <v>226775</v>
      </c>
      <c r="H12" s="14">
        <f>H13+H14+H15</f>
        <v>147451</v>
      </c>
      <c r="I12" s="14">
        <f>I13+I14+I15</f>
        <v>38991</v>
      </c>
      <c r="J12" s="14">
        <f>J13+J14+J15</f>
        <v>184897</v>
      </c>
      <c r="K12" s="14">
        <f>K13+K14+K15</f>
        <v>127536</v>
      </c>
      <c r="L12" s="14">
        <f>L13+L14+L15</f>
        <v>153044</v>
      </c>
      <c r="M12" s="14">
        <f t="shared" si="4"/>
        <v>68549</v>
      </c>
      <c r="N12" s="14">
        <f t="shared" si="4"/>
        <v>44293</v>
      </c>
      <c r="O12" s="12">
        <f t="shared" si="2"/>
        <v>1698862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92509</v>
      </c>
      <c r="C13" s="14">
        <v>70903</v>
      </c>
      <c r="D13" s="14">
        <v>81704</v>
      </c>
      <c r="E13" s="14">
        <v>12642</v>
      </c>
      <c r="F13" s="14">
        <v>64997</v>
      </c>
      <c r="G13" s="14">
        <v>102491</v>
      </c>
      <c r="H13" s="14">
        <v>69559</v>
      </c>
      <c r="I13" s="14">
        <v>18749</v>
      </c>
      <c r="J13" s="14">
        <v>86101</v>
      </c>
      <c r="K13" s="14">
        <v>57545</v>
      </c>
      <c r="L13" s="14">
        <v>69147</v>
      </c>
      <c r="M13" s="14">
        <v>30616</v>
      </c>
      <c r="N13" s="14">
        <v>19123</v>
      </c>
      <c r="O13" s="12">
        <f t="shared" si="2"/>
        <v>776086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98669</v>
      </c>
      <c r="C14" s="14">
        <v>71612</v>
      </c>
      <c r="D14" s="14">
        <v>90388</v>
      </c>
      <c r="E14" s="14">
        <v>13056</v>
      </c>
      <c r="F14" s="14">
        <v>72006</v>
      </c>
      <c r="G14" s="14">
        <v>108091</v>
      </c>
      <c r="H14" s="14">
        <v>69113</v>
      </c>
      <c r="I14" s="14">
        <v>18012</v>
      </c>
      <c r="J14" s="14">
        <v>92079</v>
      </c>
      <c r="K14" s="14">
        <v>63435</v>
      </c>
      <c r="L14" s="14">
        <v>76570</v>
      </c>
      <c r="M14" s="14">
        <v>34451</v>
      </c>
      <c r="N14" s="14">
        <v>23244</v>
      </c>
      <c r="O14" s="12">
        <f t="shared" si="2"/>
        <v>830726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10032</v>
      </c>
      <c r="C15" s="14">
        <v>11607</v>
      </c>
      <c r="D15" s="14">
        <v>6619</v>
      </c>
      <c r="E15" s="14">
        <v>1595</v>
      </c>
      <c r="F15" s="14">
        <v>8987</v>
      </c>
      <c r="G15" s="14">
        <v>16193</v>
      </c>
      <c r="H15" s="14">
        <v>8779</v>
      </c>
      <c r="I15" s="14">
        <v>2230</v>
      </c>
      <c r="J15" s="14">
        <v>6717</v>
      </c>
      <c r="K15" s="14">
        <v>6556</v>
      </c>
      <c r="L15" s="14">
        <v>7327</v>
      </c>
      <c r="M15" s="14">
        <v>3482</v>
      </c>
      <c r="N15" s="14">
        <v>1926</v>
      </c>
      <c r="O15" s="12">
        <f t="shared" si="2"/>
        <v>92050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9916</v>
      </c>
      <c r="C16" s="14">
        <f>C17+C18+C19</f>
        <v>7766</v>
      </c>
      <c r="D16" s="14">
        <f>D17+D18+D19</f>
        <v>7901</v>
      </c>
      <c r="E16" s="14">
        <f>E17+E18+E19</f>
        <v>1235</v>
      </c>
      <c r="F16" s="14">
        <f aca="true" t="shared" si="5" ref="F16:N16">F17+F18+F19</f>
        <v>7501</v>
      </c>
      <c r="G16" s="14">
        <f t="shared" si="5"/>
        <v>12298</v>
      </c>
      <c r="H16" s="14">
        <f>H17+H18+H19</f>
        <v>7220</v>
      </c>
      <c r="I16" s="14">
        <f>I17+I18+I19</f>
        <v>1797</v>
      </c>
      <c r="J16" s="14">
        <f>J17+J18+J19</f>
        <v>10118</v>
      </c>
      <c r="K16" s="14">
        <f>K17+K18+K19</f>
        <v>6714</v>
      </c>
      <c r="L16" s="14">
        <f>L17+L18+L19</f>
        <v>8677</v>
      </c>
      <c r="M16" s="14">
        <f t="shared" si="5"/>
        <v>3270</v>
      </c>
      <c r="N16" s="14">
        <f t="shared" si="5"/>
        <v>1789</v>
      </c>
      <c r="O16" s="12">
        <f t="shared" si="2"/>
        <v>86202</v>
      </c>
    </row>
    <row r="17" spans="1:26" ht="18.75" customHeight="1">
      <c r="A17" s="15" t="s">
        <v>16</v>
      </c>
      <c r="B17" s="14">
        <v>9887</v>
      </c>
      <c r="C17" s="14">
        <v>7744</v>
      </c>
      <c r="D17" s="14">
        <v>7892</v>
      </c>
      <c r="E17" s="14">
        <v>1233</v>
      </c>
      <c r="F17" s="14">
        <v>7492</v>
      </c>
      <c r="G17" s="14">
        <v>12281</v>
      </c>
      <c r="H17" s="14">
        <v>7201</v>
      </c>
      <c r="I17" s="14">
        <v>1792</v>
      </c>
      <c r="J17" s="14">
        <v>10098</v>
      </c>
      <c r="K17" s="14">
        <v>6701</v>
      </c>
      <c r="L17" s="14">
        <v>8661</v>
      </c>
      <c r="M17" s="14">
        <v>3263</v>
      </c>
      <c r="N17" s="14">
        <v>1780</v>
      </c>
      <c r="O17" s="12">
        <f t="shared" si="2"/>
        <v>86025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17</v>
      </c>
      <c r="C18" s="14">
        <v>16</v>
      </c>
      <c r="D18" s="14">
        <v>6</v>
      </c>
      <c r="E18" s="14">
        <v>0</v>
      </c>
      <c r="F18" s="14">
        <v>2</v>
      </c>
      <c r="G18" s="14">
        <v>9</v>
      </c>
      <c r="H18" s="14">
        <v>12</v>
      </c>
      <c r="I18" s="14">
        <v>4</v>
      </c>
      <c r="J18" s="14">
        <v>13</v>
      </c>
      <c r="K18" s="14">
        <v>9</v>
      </c>
      <c r="L18" s="14">
        <v>8</v>
      </c>
      <c r="M18" s="14">
        <v>4</v>
      </c>
      <c r="N18" s="14">
        <v>7</v>
      </c>
      <c r="O18" s="12">
        <f t="shared" si="2"/>
        <v>107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6</v>
      </c>
      <c r="D19" s="14">
        <v>3</v>
      </c>
      <c r="E19" s="14">
        <v>2</v>
      </c>
      <c r="F19" s="14">
        <v>7</v>
      </c>
      <c r="G19" s="14">
        <v>8</v>
      </c>
      <c r="H19" s="14">
        <v>7</v>
      </c>
      <c r="I19" s="14">
        <v>1</v>
      </c>
      <c r="J19" s="14">
        <v>7</v>
      </c>
      <c r="K19" s="14">
        <v>4</v>
      </c>
      <c r="L19" s="14">
        <v>8</v>
      </c>
      <c r="M19" s="14">
        <v>3</v>
      </c>
      <c r="N19" s="14">
        <v>2</v>
      </c>
      <c r="O19" s="12">
        <f t="shared" si="2"/>
        <v>70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146185</v>
      </c>
      <c r="C20" s="18">
        <f>C21+C22+C23</f>
        <v>90450</v>
      </c>
      <c r="D20" s="18">
        <f>D21+D22+D23</f>
        <v>84361</v>
      </c>
      <c r="E20" s="18">
        <f>E21+E22+E23</f>
        <v>14671</v>
      </c>
      <c r="F20" s="18">
        <f aca="true" t="shared" si="6" ref="F20:N20">F21+F22+F23</f>
        <v>77328</v>
      </c>
      <c r="G20" s="18">
        <f t="shared" si="6"/>
        <v>119157</v>
      </c>
      <c r="H20" s="18">
        <f>H21+H22+H23</f>
        <v>95441</v>
      </c>
      <c r="I20" s="18">
        <f>I21+I22+I23</f>
        <v>23550</v>
      </c>
      <c r="J20" s="18">
        <f>J21+J22+J23</f>
        <v>111029</v>
      </c>
      <c r="K20" s="18">
        <f>K21+K22+K23</f>
        <v>77320</v>
      </c>
      <c r="L20" s="18">
        <f>L21+L22+L23</f>
        <v>117906</v>
      </c>
      <c r="M20" s="18">
        <f t="shared" si="6"/>
        <v>44282</v>
      </c>
      <c r="N20" s="18">
        <f t="shared" si="6"/>
        <v>26376</v>
      </c>
      <c r="O20" s="12">
        <f aca="true" t="shared" si="7" ref="O20:O26">SUM(B20:N20)</f>
        <v>1028056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73266</v>
      </c>
      <c r="C21" s="14">
        <v>48099</v>
      </c>
      <c r="D21" s="14">
        <v>42384</v>
      </c>
      <c r="E21" s="14">
        <v>7819</v>
      </c>
      <c r="F21" s="14">
        <v>38723</v>
      </c>
      <c r="G21" s="14">
        <v>60223</v>
      </c>
      <c r="H21" s="14">
        <v>50895</v>
      </c>
      <c r="I21" s="14">
        <v>12835</v>
      </c>
      <c r="J21" s="14">
        <v>56721</v>
      </c>
      <c r="K21" s="14">
        <v>38949</v>
      </c>
      <c r="L21" s="14">
        <v>59135</v>
      </c>
      <c r="M21" s="14">
        <v>22123</v>
      </c>
      <c r="N21" s="14">
        <v>12733</v>
      </c>
      <c r="O21" s="12">
        <f t="shared" si="7"/>
        <v>523905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67830</v>
      </c>
      <c r="C22" s="14">
        <v>38032</v>
      </c>
      <c r="D22" s="14">
        <v>39506</v>
      </c>
      <c r="E22" s="14">
        <v>6241</v>
      </c>
      <c r="F22" s="14">
        <v>35289</v>
      </c>
      <c r="G22" s="14">
        <v>53346</v>
      </c>
      <c r="H22" s="14">
        <v>41123</v>
      </c>
      <c r="I22" s="14">
        <v>9924</v>
      </c>
      <c r="J22" s="14">
        <v>50879</v>
      </c>
      <c r="K22" s="14">
        <v>35657</v>
      </c>
      <c r="L22" s="14">
        <v>54639</v>
      </c>
      <c r="M22" s="14">
        <v>20561</v>
      </c>
      <c r="N22" s="14">
        <v>12820</v>
      </c>
      <c r="O22" s="12">
        <f t="shared" si="7"/>
        <v>465847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5089</v>
      </c>
      <c r="C23" s="14">
        <v>4319</v>
      </c>
      <c r="D23" s="14">
        <v>2471</v>
      </c>
      <c r="E23" s="14">
        <v>611</v>
      </c>
      <c r="F23" s="14">
        <v>3316</v>
      </c>
      <c r="G23" s="14">
        <v>5588</v>
      </c>
      <c r="H23" s="14">
        <v>3423</v>
      </c>
      <c r="I23" s="14">
        <v>791</v>
      </c>
      <c r="J23" s="14">
        <v>3429</v>
      </c>
      <c r="K23" s="14">
        <v>2714</v>
      </c>
      <c r="L23" s="14">
        <v>4132</v>
      </c>
      <c r="M23" s="14">
        <v>1598</v>
      </c>
      <c r="N23" s="14">
        <v>823</v>
      </c>
      <c r="O23" s="12">
        <f t="shared" si="7"/>
        <v>38304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153279</v>
      </c>
      <c r="C24" s="14">
        <f>C25+C26</f>
        <v>117068</v>
      </c>
      <c r="D24" s="14">
        <f>D25+D26</f>
        <v>116592</v>
      </c>
      <c r="E24" s="14">
        <f>E25+E26</f>
        <v>23779</v>
      </c>
      <c r="F24" s="14">
        <f aca="true" t="shared" si="8" ref="F24:N24">F25+F26</f>
        <v>110502</v>
      </c>
      <c r="G24" s="14">
        <f t="shared" si="8"/>
        <v>164861</v>
      </c>
      <c r="H24" s="14">
        <f>H25+H26</f>
        <v>107232</v>
      </c>
      <c r="I24" s="14">
        <f>I25+I26</f>
        <v>25784</v>
      </c>
      <c r="J24" s="14">
        <f>J25+J26</f>
        <v>116337</v>
      </c>
      <c r="K24" s="14">
        <f>K25+K26</f>
        <v>94238</v>
      </c>
      <c r="L24" s="14">
        <f>L25+L26</f>
        <v>91270</v>
      </c>
      <c r="M24" s="14">
        <f t="shared" si="8"/>
        <v>32288</v>
      </c>
      <c r="N24" s="14">
        <f t="shared" si="8"/>
        <v>18915</v>
      </c>
      <c r="O24" s="12">
        <f t="shared" si="7"/>
        <v>1172145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81200</v>
      </c>
      <c r="C25" s="14">
        <v>67650</v>
      </c>
      <c r="D25" s="14">
        <v>64022</v>
      </c>
      <c r="E25" s="14">
        <v>14698</v>
      </c>
      <c r="F25" s="14">
        <v>63008</v>
      </c>
      <c r="G25" s="14">
        <v>99395</v>
      </c>
      <c r="H25" s="14">
        <v>65462</v>
      </c>
      <c r="I25" s="14">
        <v>16868</v>
      </c>
      <c r="J25" s="14">
        <v>60264</v>
      </c>
      <c r="K25" s="14">
        <v>53483</v>
      </c>
      <c r="L25" s="14">
        <v>52381</v>
      </c>
      <c r="M25" s="14">
        <v>17749</v>
      </c>
      <c r="N25" s="14">
        <v>9709</v>
      </c>
      <c r="O25" s="12">
        <f t="shared" si="7"/>
        <v>665889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72079</v>
      </c>
      <c r="C26" s="14">
        <v>49418</v>
      </c>
      <c r="D26" s="14">
        <v>52570</v>
      </c>
      <c r="E26" s="14">
        <v>9081</v>
      </c>
      <c r="F26" s="14">
        <v>47494</v>
      </c>
      <c r="G26" s="14">
        <v>65466</v>
      </c>
      <c r="H26" s="14">
        <v>41770</v>
      </c>
      <c r="I26" s="14">
        <v>8916</v>
      </c>
      <c r="J26" s="14">
        <v>56073</v>
      </c>
      <c r="K26" s="14">
        <v>40755</v>
      </c>
      <c r="L26" s="14">
        <v>38889</v>
      </c>
      <c r="M26" s="14">
        <v>14539</v>
      </c>
      <c r="N26" s="14">
        <v>9206</v>
      </c>
      <c r="O26" s="12">
        <f t="shared" si="7"/>
        <v>506256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1163930.6252</v>
      </c>
      <c r="C36" s="60">
        <f aca="true" t="shared" si="11" ref="C36:N36">C37+C38+C39+C40</f>
        <v>901479.5576999999</v>
      </c>
      <c r="D36" s="60">
        <f t="shared" si="11"/>
        <v>799011.7202000001</v>
      </c>
      <c r="E36" s="60">
        <f t="shared" si="11"/>
        <v>205934.7277</v>
      </c>
      <c r="F36" s="60">
        <f t="shared" si="11"/>
        <v>798547.4365000001</v>
      </c>
      <c r="G36" s="60">
        <f t="shared" si="11"/>
        <v>968155.5754</v>
      </c>
      <c r="H36" s="60">
        <f t="shared" si="11"/>
        <v>820251.66</v>
      </c>
      <c r="I36" s="60">
        <f>I37+I38+I39+I40</f>
        <v>207926.4492</v>
      </c>
      <c r="J36" s="60">
        <f>J37+J38+J39+J40</f>
        <v>954167.6514</v>
      </c>
      <c r="K36" s="60">
        <f>K37+K38+K39+K40</f>
        <v>811846.8221999999</v>
      </c>
      <c r="L36" s="60">
        <f>L37+L38+L39+L40</f>
        <v>943080.483</v>
      </c>
      <c r="M36" s="60">
        <f t="shared" si="11"/>
        <v>485764.43700000003</v>
      </c>
      <c r="N36" s="60">
        <f t="shared" si="11"/>
        <v>255988.04369999998</v>
      </c>
      <c r="O36" s="60">
        <f>O37+O38+O39+O40</f>
        <v>9316085.189199999</v>
      </c>
    </row>
    <row r="37" spans="1:15" ht="18.75" customHeight="1">
      <c r="A37" s="57" t="s">
        <v>49</v>
      </c>
      <c r="B37" s="54">
        <f aca="true" t="shared" si="12" ref="B37:N37">B29*B7</f>
        <v>1159279.3952</v>
      </c>
      <c r="C37" s="54">
        <f t="shared" si="12"/>
        <v>894459.5876999999</v>
      </c>
      <c r="D37" s="54">
        <f t="shared" si="12"/>
        <v>787389.6702</v>
      </c>
      <c r="E37" s="54">
        <f t="shared" si="12"/>
        <v>205934.7277</v>
      </c>
      <c r="F37" s="54">
        <f t="shared" si="12"/>
        <v>795029.4165</v>
      </c>
      <c r="G37" s="54">
        <f t="shared" si="12"/>
        <v>963487.9254</v>
      </c>
      <c r="H37" s="54">
        <f t="shared" si="12"/>
        <v>816751.68</v>
      </c>
      <c r="I37" s="54">
        <f>I29*I7</f>
        <v>207926.4492</v>
      </c>
      <c r="J37" s="54">
        <f>J29*J7</f>
        <v>943627.2514</v>
      </c>
      <c r="K37" s="54">
        <f>K29*K7</f>
        <v>797822.4521999999</v>
      </c>
      <c r="L37" s="54">
        <f>L29*L7</f>
        <v>933159.1630000001</v>
      </c>
      <c r="M37" s="54">
        <f t="shared" si="12"/>
        <v>480514.417</v>
      </c>
      <c r="N37" s="54">
        <f t="shared" si="12"/>
        <v>254249.2137</v>
      </c>
      <c r="O37" s="56">
        <f>SUM(B37:N37)</f>
        <v>9239631.3492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76453.84000000001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-79308</v>
      </c>
      <c r="C42" s="25">
        <f aca="true" t="shared" si="15" ref="C42:N42">+C43+C46+C58+C59</f>
        <v>-79244</v>
      </c>
      <c r="D42" s="25">
        <f t="shared" si="15"/>
        <v>-80205.69</v>
      </c>
      <c r="E42" s="25">
        <f t="shared" si="15"/>
        <v>-10444</v>
      </c>
      <c r="F42" s="25">
        <f t="shared" si="15"/>
        <v>-47660</v>
      </c>
      <c r="G42" s="25">
        <f t="shared" si="15"/>
        <v>-84772</v>
      </c>
      <c r="H42" s="25">
        <f t="shared" si="15"/>
        <v>-77824</v>
      </c>
      <c r="I42" s="25">
        <f>+I43+I46+I58+I59</f>
        <v>-21064</v>
      </c>
      <c r="J42" s="25">
        <f>+J43+J46+J58+J59</f>
        <v>-47160</v>
      </c>
      <c r="K42" s="25">
        <f>+K43+K46+K58+K59</f>
        <v>-61196</v>
      </c>
      <c r="L42" s="25">
        <f>+L43+L46+L58+L59</f>
        <v>-51592</v>
      </c>
      <c r="M42" s="25">
        <f t="shared" si="15"/>
        <v>-33236</v>
      </c>
      <c r="N42" s="25">
        <f t="shared" si="15"/>
        <v>-22216</v>
      </c>
      <c r="O42" s="25">
        <f>+O43+O46+O58+O59</f>
        <v>-695921.69</v>
      </c>
    </row>
    <row r="43" spans="1:15" ht="18.75" customHeight="1">
      <c r="A43" s="17" t="s">
        <v>54</v>
      </c>
      <c r="B43" s="26">
        <f>B44+B45</f>
        <v>-79308</v>
      </c>
      <c r="C43" s="26">
        <f>C44+C45</f>
        <v>-79244</v>
      </c>
      <c r="D43" s="26">
        <f>D44+D45</f>
        <v>-56084</v>
      </c>
      <c r="E43" s="26">
        <f>E44+E45</f>
        <v>-10444</v>
      </c>
      <c r="F43" s="26">
        <f aca="true" t="shared" si="16" ref="F43:N43">F44+F45</f>
        <v>-47160</v>
      </c>
      <c r="G43" s="26">
        <f t="shared" si="16"/>
        <v>-84272</v>
      </c>
      <c r="H43" s="26">
        <f t="shared" si="16"/>
        <v>-77824</v>
      </c>
      <c r="I43" s="26">
        <f>I44+I45</f>
        <v>-19564</v>
      </c>
      <c r="J43" s="26">
        <f>J44+J45</f>
        <v>-47160</v>
      </c>
      <c r="K43" s="26">
        <f>K44+K45</f>
        <v>-61196</v>
      </c>
      <c r="L43" s="26">
        <f>L44+L45</f>
        <v>-51592</v>
      </c>
      <c r="M43" s="26">
        <f t="shared" si="16"/>
        <v>-33236</v>
      </c>
      <c r="N43" s="26">
        <f t="shared" si="16"/>
        <v>-22216</v>
      </c>
      <c r="O43" s="25">
        <f aca="true" t="shared" si="17" ref="O43:O59">SUM(B43:N43)</f>
        <v>-669300</v>
      </c>
    </row>
    <row r="44" spans="1:26" ht="18.75" customHeight="1">
      <c r="A44" s="13" t="s">
        <v>55</v>
      </c>
      <c r="B44" s="20">
        <f>ROUND(-B9*$D$3,2)</f>
        <v>-79308</v>
      </c>
      <c r="C44" s="20">
        <f>ROUND(-C9*$D$3,2)</f>
        <v>-79244</v>
      </c>
      <c r="D44" s="20">
        <f>ROUND(-D9*$D$3,2)</f>
        <v>-56084</v>
      </c>
      <c r="E44" s="20">
        <f>ROUND(-E9*$D$3,2)</f>
        <v>-10444</v>
      </c>
      <c r="F44" s="20">
        <f aca="true" t="shared" si="18" ref="F44:N44">ROUND(-F9*$D$3,2)</f>
        <v>-47160</v>
      </c>
      <c r="G44" s="20">
        <f t="shared" si="18"/>
        <v>-84272</v>
      </c>
      <c r="H44" s="20">
        <f t="shared" si="18"/>
        <v>-77824</v>
      </c>
      <c r="I44" s="20">
        <f>ROUND(-I9*$D$3,2)</f>
        <v>-19564</v>
      </c>
      <c r="J44" s="20">
        <f>ROUND(-J9*$D$3,2)</f>
        <v>-47160</v>
      </c>
      <c r="K44" s="20">
        <f>ROUND(-K9*$D$3,2)</f>
        <v>-61196</v>
      </c>
      <c r="L44" s="20">
        <f>ROUND(-L9*$D$3,2)</f>
        <v>-51592</v>
      </c>
      <c r="M44" s="20">
        <f t="shared" si="18"/>
        <v>-33236</v>
      </c>
      <c r="N44" s="20">
        <f t="shared" si="18"/>
        <v>-22216</v>
      </c>
      <c r="O44" s="46">
        <f t="shared" si="17"/>
        <v>-669300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-24121.69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-26621.69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-500-23621.69</f>
        <v>-24121.69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-26621.69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1084622.6252</v>
      </c>
      <c r="C61" s="29">
        <f t="shared" si="21"/>
        <v>822235.5576999999</v>
      </c>
      <c r="D61" s="29">
        <f t="shared" si="21"/>
        <v>718806.0302000002</v>
      </c>
      <c r="E61" s="29">
        <f t="shared" si="21"/>
        <v>195490.7277</v>
      </c>
      <c r="F61" s="29">
        <f t="shared" si="21"/>
        <v>750887.4365000001</v>
      </c>
      <c r="G61" s="29">
        <f t="shared" si="21"/>
        <v>883383.5754</v>
      </c>
      <c r="H61" s="29">
        <f t="shared" si="21"/>
        <v>742427.66</v>
      </c>
      <c r="I61" s="29">
        <f t="shared" si="21"/>
        <v>186862.4492</v>
      </c>
      <c r="J61" s="29">
        <f>+J36+J42</f>
        <v>907007.6514</v>
      </c>
      <c r="K61" s="29">
        <f>+K36+K42</f>
        <v>750650.8221999999</v>
      </c>
      <c r="L61" s="29">
        <f>+L36+L42</f>
        <v>891488.483</v>
      </c>
      <c r="M61" s="29">
        <f t="shared" si="21"/>
        <v>452528.43700000003</v>
      </c>
      <c r="N61" s="29">
        <f t="shared" si="21"/>
        <v>233772.04369999998</v>
      </c>
      <c r="O61" s="29">
        <f>SUM(B61:N61)</f>
        <v>8620163.4992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1084622.6199999999</v>
      </c>
      <c r="C64" s="36">
        <f aca="true" t="shared" si="22" ref="C64:N64">SUM(C65:C78)</f>
        <v>822235.56</v>
      </c>
      <c r="D64" s="36">
        <f t="shared" si="22"/>
        <v>718806.03</v>
      </c>
      <c r="E64" s="36">
        <f t="shared" si="22"/>
        <v>195490.73</v>
      </c>
      <c r="F64" s="36">
        <f t="shared" si="22"/>
        <v>750887.44</v>
      </c>
      <c r="G64" s="36">
        <f t="shared" si="22"/>
        <v>883383.58</v>
      </c>
      <c r="H64" s="36">
        <f t="shared" si="22"/>
        <v>742427.66</v>
      </c>
      <c r="I64" s="36">
        <f t="shared" si="22"/>
        <v>186862.45</v>
      </c>
      <c r="J64" s="36">
        <f t="shared" si="22"/>
        <v>907007.65</v>
      </c>
      <c r="K64" s="36">
        <f t="shared" si="22"/>
        <v>750650.82</v>
      </c>
      <c r="L64" s="36">
        <f t="shared" si="22"/>
        <v>891488.48</v>
      </c>
      <c r="M64" s="36">
        <f t="shared" si="22"/>
        <v>452528.44</v>
      </c>
      <c r="N64" s="36">
        <f t="shared" si="22"/>
        <v>233772.04</v>
      </c>
      <c r="O64" s="29">
        <f>SUM(O65:O78)</f>
        <v>8620163.500000002</v>
      </c>
    </row>
    <row r="65" spans="1:16" ht="18.75" customHeight="1">
      <c r="A65" s="17" t="s">
        <v>69</v>
      </c>
      <c r="B65" s="36">
        <v>214626.29</v>
      </c>
      <c r="C65" s="36">
        <v>231005.17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445631.46</v>
      </c>
      <c r="P65"/>
    </row>
    <row r="66" spans="1:16" ht="18.75" customHeight="1">
      <c r="A66" s="17" t="s">
        <v>70</v>
      </c>
      <c r="B66" s="36">
        <v>869996.33</v>
      </c>
      <c r="C66" s="36">
        <v>591230.39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1461226.72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718806.03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718806.03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195490.73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195490.73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750887.44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750887.44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883383.58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883383.58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742427.66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742427.66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186862.45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186862.45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907007.65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907007.65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750650.82</v>
      </c>
      <c r="L74" s="35">
        <v>0</v>
      </c>
      <c r="M74" s="35">
        <v>0</v>
      </c>
      <c r="N74" s="35">
        <v>0</v>
      </c>
      <c r="O74" s="29">
        <f t="shared" si="23"/>
        <v>750650.82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891488.48</v>
      </c>
      <c r="M75" s="35">
        <v>0</v>
      </c>
      <c r="N75" s="35">
        <v>0</v>
      </c>
      <c r="O75" s="26">
        <f t="shared" si="23"/>
        <v>891488.48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452528.44</v>
      </c>
      <c r="N76" s="35">
        <v>0</v>
      </c>
      <c r="O76" s="29">
        <f t="shared" si="23"/>
        <v>452528.44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233772.04</v>
      </c>
      <c r="O77" s="26">
        <f t="shared" si="23"/>
        <v>233772.04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2.445343145377581</v>
      </c>
      <c r="C82" s="44">
        <v>2.6084775108269747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2018-10-16T17:08:18Z</dcterms:modified>
  <cp:category/>
  <cp:version/>
  <cp:contentType/>
  <cp:contentStatus/>
</cp:coreProperties>
</file>