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<sst xmlns="http://schemas.openxmlformats.org/spreadsheetml/2006/main" count="112" uniqueCount="110">
  <si>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</si>
  <si>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</si>
  <si>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</si>
  <si>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</si>
  <si>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</si>
  <si>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</si>
  <si>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</si>
  <si>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</si>
  <si>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</si>
  <si>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</si>
  <si>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</si>
  <si>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</si>
  <si>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</si>
  <si>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</si>
  <si>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</si>
  <si>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</si>
  <si>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</si>
  <si>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</si>
  <si>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</si>
  <si>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</si>
  <si>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</si>
  <si>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</si>
  <si>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</si>
  <si>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</si>
  <si>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</si>
  <si>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</si>
  <si>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</si>
  <si>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</si>
  <si>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</si>
  <si>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</si>
  <si>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</si>
  <si>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</si>
  <si>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</si>
  <si>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</si>
  <si>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</si>
  <si>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</si>
  <si>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</si>
  <si>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</si>
  <si>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</si>
  <si>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</si>
  <si>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</si>
  <si>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</si>
  <si>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</si>
  <si>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</si>
  <si>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</si>
  <si>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</si>
  <si>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</si>
  <si>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</si>
  <si>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</si>
  <si>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</si>
  <si>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</si>
  <si>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</si>
  <si>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</si>
  <si>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</si>
  <si>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</si>
  <si>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</si>
  <si>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</si>
  <si>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</si>
  <si>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</si>
  <si>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</si>
  <si>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</si>
  <si>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</si>
  <si>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</si>
  <si>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</si>
  <si>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</si>
  <si>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</si>
  <si>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</si>
  <si>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</si>
  <si>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</si>
  <si>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</si>
  <si>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</si>
  <si>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</si>
  <si>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</si>
  <si>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</si>
  <si>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</si>
  <si>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</si>
  <si>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</si>
  <si>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</si>
  <si>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</si>
  <si>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</si>
  <si>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</si>
  <si>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</si>
  <si>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</si>
  <si>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</si>
  <si>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</si>
  <si>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</si>
  <si>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</si>
  <si>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</si>
  <si>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</si>
  <si>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</si>
  <si>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</si>
  <si>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</si>
  <si>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</si>
  <si>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</si>
  <si>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</si>
  <si>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</si>
  <si>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</si>
  <si>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</si>
  <si>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</si>
  <si>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</si>
  <si>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</si>
  <si>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</si>
  <si>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</si>
  <si>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</si>
  <si>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</si>
  <si>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</si>
  <si>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</si>
  <si>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</si>
  <si>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</si>
  <si>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07/10/18 - VENCIMENTO 15/10/18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</si>
</sst>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294998</v>
      </c>
      <c r="C7" s="10">
        <f>C8+C20+C24</f>
        <v>178687</v>
      </c>
      <c r="D7" s="10">
        <f>D8+D20+D24</f>
        <v>219291</v>
      </c>
      <c r="E7" s="10">
        <f>E8+E20+E24</f>
        <v>37903</v>
      </c>
      <c r="F7" s="10">
        <f aca="true" t="shared" si="0" ref="F7:N7">F8+F20+F24</f>
        <v>186825</v>
      </c>
      <c r="G7" s="10">
        <f t="shared" si="0"/>
        <v>258825</v>
      </c>
      <c r="H7" s="10">
        <f>H8+H20+H24</f>
        <v>178785</v>
      </c>
      <c r="I7" s="10">
        <f>I8+I20+I24</f>
        <v>43041</v>
      </c>
      <c r="J7" s="10">
        <f>J8+J20+J24</f>
        <v>249329</v>
      </c>
      <c r="K7" s="10">
        <f>K8+K20+K24</f>
        <v>181560</v>
      </c>
      <c r="L7" s="10">
        <f>L8+L20+L24</f>
        <v>224545</v>
      </c>
      <c r="M7" s="10">
        <f t="shared" si="0"/>
        <v>70967</v>
      </c>
      <c r="N7" s="10">
        <f t="shared" si="0"/>
        <v>39424</v>
      </c>
      <c r="O7" s="10">
        <f>+O8+O20+O24</f>
        <v>2164180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125213</v>
      </c>
      <c r="C8" s="12">
        <f>+C9+C12+C16</f>
        <v>80182</v>
      </c>
      <c r="D8" s="12">
        <f>+D9+D12+D16</f>
        <v>100880</v>
      </c>
      <c r="E8" s="12">
        <f>+E9+E12+E16</f>
        <v>15697</v>
      </c>
      <c r="F8" s="12">
        <f aca="true" t="shared" si="1" ref="F8:N8">+F9+F12+F16</f>
        <v>81890</v>
      </c>
      <c r="G8" s="12">
        <f t="shared" si="1"/>
        <v>115522</v>
      </c>
      <c r="H8" s="12">
        <f>+H9+H12+H16</f>
        <v>79990</v>
      </c>
      <c r="I8" s="12">
        <f>+I9+I12+I16</f>
        <v>19268</v>
      </c>
      <c r="J8" s="12">
        <f>+J9+J12+J16</f>
        <v>110243</v>
      </c>
      <c r="K8" s="12">
        <f>+K9+K12+K16</f>
        <v>80503</v>
      </c>
      <c r="L8" s="12">
        <f>+L9+L12+L16</f>
        <v>99460</v>
      </c>
      <c r="M8" s="12">
        <f t="shared" si="1"/>
        <v>34470</v>
      </c>
      <c r="N8" s="12">
        <f t="shared" si="1"/>
        <v>20181</v>
      </c>
      <c r="O8" s="12">
        <f>SUM(B8:N8)</f>
        <v>963499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18076</v>
      </c>
      <c r="C9" s="14">
        <v>14338</v>
      </c>
      <c r="D9" s="14">
        <v>12726</v>
      </c>
      <c r="E9" s="14">
        <v>1946</v>
      </c>
      <c r="F9" s="14">
        <v>10722</v>
      </c>
      <c r="G9" s="14">
        <v>16929</v>
      </c>
      <c r="H9" s="14">
        <v>14783</v>
      </c>
      <c r="I9" s="14">
        <v>3371</v>
      </c>
      <c r="J9" s="14">
        <v>11242</v>
      </c>
      <c r="K9" s="14">
        <v>12890</v>
      </c>
      <c r="L9" s="14">
        <v>11576</v>
      </c>
      <c r="M9" s="14">
        <v>5026</v>
      </c>
      <c r="N9" s="14">
        <v>2779</v>
      </c>
      <c r="O9" s="12">
        <f aca="true" t="shared" si="2" ref="O9:O19">SUM(B9:N9)</f>
        <v>136404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18076</v>
      </c>
      <c r="C10" s="14">
        <f>+C9-C11</f>
        <v>14338</v>
      </c>
      <c r="D10" s="14">
        <f>+D9-D11</f>
        <v>12726</v>
      </c>
      <c r="E10" s="14">
        <f>+E9-E11</f>
        <v>1946</v>
      </c>
      <c r="F10" s="14">
        <f aca="true" t="shared" si="3" ref="F10:N10">+F9-F11</f>
        <v>10722</v>
      </c>
      <c r="G10" s="14">
        <f t="shared" si="3"/>
        <v>16929</v>
      </c>
      <c r="H10" s="14">
        <f>+H9-H11</f>
        <v>14783</v>
      </c>
      <c r="I10" s="14">
        <f>+I9-I11</f>
        <v>3371</v>
      </c>
      <c r="J10" s="14">
        <f>+J9-J11</f>
        <v>11242</v>
      </c>
      <c r="K10" s="14">
        <f>+K9-K11</f>
        <v>12890</v>
      </c>
      <c r="L10" s="14">
        <f>+L9-L11</f>
        <v>11576</v>
      </c>
      <c r="M10" s="14">
        <f t="shared" si="3"/>
        <v>5026</v>
      </c>
      <c r="N10" s="14">
        <f t="shared" si="3"/>
        <v>2779</v>
      </c>
      <c r="O10" s="12">
        <f t="shared" si="2"/>
        <v>136404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100391</v>
      </c>
      <c r="C12" s="14">
        <f>C13+C14+C15</f>
        <v>61605</v>
      </c>
      <c r="D12" s="14">
        <f>D13+D14+D15</f>
        <v>83357</v>
      </c>
      <c r="E12" s="14">
        <f>E13+E14+E15</f>
        <v>12905</v>
      </c>
      <c r="F12" s="14">
        <f aca="true" t="shared" si="4" ref="F12:N12">F13+F14+F15</f>
        <v>66681</v>
      </c>
      <c r="G12" s="14">
        <f t="shared" si="4"/>
        <v>92244</v>
      </c>
      <c r="H12" s="14">
        <f>H13+H14+H15</f>
        <v>61369</v>
      </c>
      <c r="I12" s="14">
        <f>I13+I14+I15</f>
        <v>14972</v>
      </c>
      <c r="J12" s="14">
        <f>J13+J14+J15</f>
        <v>92768</v>
      </c>
      <c r="K12" s="14">
        <f>K13+K14+K15</f>
        <v>63238</v>
      </c>
      <c r="L12" s="14">
        <f>L13+L14+L15</f>
        <v>81698</v>
      </c>
      <c r="M12" s="14">
        <f t="shared" si="4"/>
        <v>27939</v>
      </c>
      <c r="N12" s="14">
        <f t="shared" si="4"/>
        <v>16672</v>
      </c>
      <c r="O12" s="12">
        <f t="shared" si="2"/>
        <v>775839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46421</v>
      </c>
      <c r="C13" s="14">
        <v>29343</v>
      </c>
      <c r="D13" s="14">
        <v>38584</v>
      </c>
      <c r="E13" s="14">
        <v>5993</v>
      </c>
      <c r="F13" s="14">
        <v>31232</v>
      </c>
      <c r="G13" s="14">
        <v>42638</v>
      </c>
      <c r="H13" s="14">
        <v>29149</v>
      </c>
      <c r="I13" s="14">
        <v>7196</v>
      </c>
      <c r="J13" s="14">
        <v>43761</v>
      </c>
      <c r="K13" s="14">
        <v>27828</v>
      </c>
      <c r="L13" s="14">
        <v>35117</v>
      </c>
      <c r="M13" s="14">
        <v>11422</v>
      </c>
      <c r="N13" s="14">
        <v>6711</v>
      </c>
      <c r="O13" s="12">
        <f t="shared" si="2"/>
        <v>355395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50983</v>
      </c>
      <c r="C14" s="14">
        <v>29613</v>
      </c>
      <c r="D14" s="14">
        <v>42759</v>
      </c>
      <c r="E14" s="14">
        <v>6498</v>
      </c>
      <c r="F14" s="14">
        <v>33039</v>
      </c>
      <c r="G14" s="14">
        <v>45545</v>
      </c>
      <c r="H14" s="14">
        <v>30054</v>
      </c>
      <c r="I14" s="14">
        <v>7231</v>
      </c>
      <c r="J14" s="14">
        <v>46937</v>
      </c>
      <c r="K14" s="14">
        <v>33464</v>
      </c>
      <c r="L14" s="14">
        <v>44297</v>
      </c>
      <c r="M14" s="14">
        <v>15707</v>
      </c>
      <c r="N14" s="14">
        <v>9502</v>
      </c>
      <c r="O14" s="12">
        <f t="shared" si="2"/>
        <v>395629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2987</v>
      </c>
      <c r="C15" s="14">
        <v>2649</v>
      </c>
      <c r="D15" s="14">
        <v>2014</v>
      </c>
      <c r="E15" s="14">
        <v>414</v>
      </c>
      <c r="F15" s="14">
        <v>2410</v>
      </c>
      <c r="G15" s="14">
        <v>4061</v>
      </c>
      <c r="H15" s="14">
        <v>2166</v>
      </c>
      <c r="I15" s="14">
        <v>545</v>
      </c>
      <c r="J15" s="14">
        <v>2070</v>
      </c>
      <c r="K15" s="14">
        <v>1946</v>
      </c>
      <c r="L15" s="14">
        <v>2284</v>
      </c>
      <c r="M15" s="14">
        <v>810</v>
      </c>
      <c r="N15" s="14">
        <v>459</v>
      </c>
      <c r="O15" s="12">
        <f t="shared" si="2"/>
        <v>24815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6746</v>
      </c>
      <c r="C16" s="14">
        <f>C17+C18+C19</f>
        <v>4239</v>
      </c>
      <c r="D16" s="14">
        <f>D17+D18+D19</f>
        <v>4797</v>
      </c>
      <c r="E16" s="14">
        <f>E17+E18+E19</f>
        <v>846</v>
      </c>
      <c r="F16" s="14">
        <f aca="true" t="shared" si="5" ref="F16:N16">F17+F18+F19</f>
        <v>4487</v>
      </c>
      <c r="G16" s="14">
        <f t="shared" si="5"/>
        <v>6349</v>
      </c>
      <c r="H16" s="14">
        <f>H17+H18+H19</f>
        <v>3838</v>
      </c>
      <c r="I16" s="14">
        <f>I17+I18+I19</f>
        <v>925</v>
      </c>
      <c r="J16" s="14">
        <f>J17+J18+J19</f>
        <v>6233</v>
      </c>
      <c r="K16" s="14">
        <f>K17+K18+K19</f>
        <v>4375</v>
      </c>
      <c r="L16" s="14">
        <f>L17+L18+L19</f>
        <v>6186</v>
      </c>
      <c r="M16" s="14">
        <f t="shared" si="5"/>
        <v>1505</v>
      </c>
      <c r="N16" s="14">
        <f t="shared" si="5"/>
        <v>730</v>
      </c>
      <c r="O16" s="12">
        <f t="shared" si="2"/>
        <v>51256</v>
      </c>
    </row>
    <row r="17" spans="1:26" ht="18.75" customHeight="1">
      <c r="A17" s="15" t="s">
        <v>16</v>
      </c>
      <c r="B17" s="14">
        <v>6719</v>
      </c>
      <c r="C17" s="14">
        <v>4225</v>
      </c>
      <c r="D17" s="14">
        <v>4794</v>
      </c>
      <c r="E17" s="14">
        <v>845</v>
      </c>
      <c r="F17" s="14">
        <v>4482</v>
      </c>
      <c r="G17" s="14">
        <v>6338</v>
      </c>
      <c r="H17" s="14">
        <v>3828</v>
      </c>
      <c r="I17" s="14">
        <v>924</v>
      </c>
      <c r="J17" s="14">
        <v>6222</v>
      </c>
      <c r="K17" s="14">
        <v>4366</v>
      </c>
      <c r="L17" s="14">
        <v>6181</v>
      </c>
      <c r="M17" s="14">
        <v>1501</v>
      </c>
      <c r="N17" s="14">
        <v>724</v>
      </c>
      <c r="O17" s="12">
        <f t="shared" si="2"/>
        <v>51149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21</v>
      </c>
      <c r="C18" s="14">
        <v>10</v>
      </c>
      <c r="D18" s="14">
        <v>3</v>
      </c>
      <c r="E18" s="14">
        <v>1</v>
      </c>
      <c r="F18" s="14">
        <v>1</v>
      </c>
      <c r="G18" s="14">
        <v>9</v>
      </c>
      <c r="H18" s="14">
        <v>10</v>
      </c>
      <c r="I18" s="14">
        <v>1</v>
      </c>
      <c r="J18" s="14">
        <v>2</v>
      </c>
      <c r="K18" s="14">
        <v>7</v>
      </c>
      <c r="L18" s="14">
        <v>4</v>
      </c>
      <c r="M18" s="14">
        <v>2</v>
      </c>
      <c r="N18" s="14">
        <v>4</v>
      </c>
      <c r="O18" s="12">
        <f t="shared" si="2"/>
        <v>75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4</v>
      </c>
      <c r="D19" s="14">
        <v>0</v>
      </c>
      <c r="E19" s="14">
        <v>0</v>
      </c>
      <c r="F19" s="14">
        <v>4</v>
      </c>
      <c r="G19" s="14">
        <v>2</v>
      </c>
      <c r="H19" s="14">
        <v>0</v>
      </c>
      <c r="I19" s="14">
        <v>0</v>
      </c>
      <c r="J19" s="14">
        <v>9</v>
      </c>
      <c r="K19" s="14">
        <v>2</v>
      </c>
      <c r="L19" s="14">
        <v>1</v>
      </c>
      <c r="M19" s="14">
        <v>2</v>
      </c>
      <c r="N19" s="14">
        <v>2</v>
      </c>
      <c r="O19" s="12">
        <f t="shared" si="2"/>
        <v>32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84928</v>
      </c>
      <c r="C20" s="18">
        <f>C21+C22+C23</f>
        <v>45521</v>
      </c>
      <c r="D20" s="18">
        <f>D21+D22+D23</f>
        <v>55446</v>
      </c>
      <c r="E20" s="18">
        <f>E21+E22+E23</f>
        <v>9923</v>
      </c>
      <c r="F20" s="18">
        <f aca="true" t="shared" si="6" ref="F20:N20">F21+F22+F23</f>
        <v>49222</v>
      </c>
      <c r="G20" s="18">
        <f t="shared" si="6"/>
        <v>64278</v>
      </c>
      <c r="H20" s="18">
        <f>H21+H22+H23</f>
        <v>47597</v>
      </c>
      <c r="I20" s="18">
        <f>I21+I22+I23</f>
        <v>11166</v>
      </c>
      <c r="J20" s="18">
        <f>J21+J22+J23</f>
        <v>74875</v>
      </c>
      <c r="K20" s="18">
        <f>K21+K22+K23</f>
        <v>48796</v>
      </c>
      <c r="L20" s="18">
        <f>L21+L22+L23</f>
        <v>73391</v>
      </c>
      <c r="M20" s="18">
        <f t="shared" si="6"/>
        <v>21296</v>
      </c>
      <c r="N20" s="18">
        <f t="shared" si="6"/>
        <v>11420</v>
      </c>
      <c r="O20" s="12">
        <f aca="true" t="shared" si="7" ref="O20:O26">SUM(B20:N20)</f>
        <v>597859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44749</v>
      </c>
      <c r="C21" s="14">
        <v>25931</v>
      </c>
      <c r="D21" s="14">
        <v>28507</v>
      </c>
      <c r="E21" s="14">
        <v>5279</v>
      </c>
      <c r="F21" s="14">
        <v>26828</v>
      </c>
      <c r="G21" s="14">
        <v>34171</v>
      </c>
      <c r="H21" s="14">
        <v>26653</v>
      </c>
      <c r="I21" s="14">
        <v>6492</v>
      </c>
      <c r="J21" s="14">
        <v>39754</v>
      </c>
      <c r="K21" s="14">
        <v>25086</v>
      </c>
      <c r="L21" s="14">
        <v>36061</v>
      </c>
      <c r="M21" s="14">
        <v>10664</v>
      </c>
      <c r="N21" s="14">
        <v>5505</v>
      </c>
      <c r="O21" s="12">
        <f t="shared" si="7"/>
        <v>315680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38285</v>
      </c>
      <c r="C22" s="14">
        <v>18320</v>
      </c>
      <c r="D22" s="14">
        <v>25905</v>
      </c>
      <c r="E22" s="14">
        <v>4391</v>
      </c>
      <c r="F22" s="14">
        <v>21214</v>
      </c>
      <c r="G22" s="14">
        <v>28193</v>
      </c>
      <c r="H22" s="14">
        <v>19863</v>
      </c>
      <c r="I22" s="14">
        <v>4450</v>
      </c>
      <c r="J22" s="14">
        <v>33925</v>
      </c>
      <c r="K22" s="14">
        <v>22616</v>
      </c>
      <c r="L22" s="14">
        <v>35806</v>
      </c>
      <c r="M22" s="14">
        <v>10208</v>
      </c>
      <c r="N22" s="14">
        <v>5651</v>
      </c>
      <c r="O22" s="12">
        <f t="shared" si="7"/>
        <v>268827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1894</v>
      </c>
      <c r="C23" s="14">
        <v>1270</v>
      </c>
      <c r="D23" s="14">
        <v>1034</v>
      </c>
      <c r="E23" s="14">
        <v>253</v>
      </c>
      <c r="F23" s="14">
        <v>1180</v>
      </c>
      <c r="G23" s="14">
        <v>1914</v>
      </c>
      <c r="H23" s="14">
        <v>1081</v>
      </c>
      <c r="I23" s="14">
        <v>224</v>
      </c>
      <c r="J23" s="14">
        <v>1196</v>
      </c>
      <c r="K23" s="14">
        <v>1094</v>
      </c>
      <c r="L23" s="14">
        <v>1524</v>
      </c>
      <c r="M23" s="14">
        <v>424</v>
      </c>
      <c r="N23" s="14">
        <v>264</v>
      </c>
      <c r="O23" s="12">
        <f t="shared" si="7"/>
        <v>13352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84857</v>
      </c>
      <c r="C24" s="14">
        <f>C25+C26</f>
        <v>52984</v>
      </c>
      <c r="D24" s="14">
        <f>D25+D26</f>
        <v>62965</v>
      </c>
      <c r="E24" s="14">
        <f>E25+E26</f>
        <v>12283</v>
      </c>
      <c r="F24" s="14">
        <f aca="true" t="shared" si="8" ref="F24:N24">F25+F26</f>
        <v>55713</v>
      </c>
      <c r="G24" s="14">
        <f t="shared" si="8"/>
        <v>79025</v>
      </c>
      <c r="H24" s="14">
        <f>H25+H26</f>
        <v>51198</v>
      </c>
      <c r="I24" s="14">
        <f>I25+I26</f>
        <v>12607</v>
      </c>
      <c r="J24" s="14">
        <f>J25+J26</f>
        <v>64211</v>
      </c>
      <c r="K24" s="14">
        <f>K25+K26</f>
        <v>52261</v>
      </c>
      <c r="L24" s="14">
        <f>L25+L26</f>
        <v>51694</v>
      </c>
      <c r="M24" s="14">
        <f t="shared" si="8"/>
        <v>15201</v>
      </c>
      <c r="N24" s="14">
        <f t="shared" si="8"/>
        <v>7823</v>
      </c>
      <c r="O24" s="12">
        <f t="shared" si="7"/>
        <v>602822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55645</v>
      </c>
      <c r="C25" s="14">
        <v>37463</v>
      </c>
      <c r="D25" s="14">
        <v>42649</v>
      </c>
      <c r="E25" s="14">
        <v>8835</v>
      </c>
      <c r="F25" s="14">
        <v>39189</v>
      </c>
      <c r="G25" s="14">
        <v>57168</v>
      </c>
      <c r="H25" s="14">
        <v>37656</v>
      </c>
      <c r="I25" s="14">
        <v>9666</v>
      </c>
      <c r="J25" s="14">
        <v>40854</v>
      </c>
      <c r="K25" s="14">
        <v>35803</v>
      </c>
      <c r="L25" s="14">
        <v>35867</v>
      </c>
      <c r="M25" s="14">
        <v>10249</v>
      </c>
      <c r="N25" s="14">
        <v>5054</v>
      </c>
      <c r="O25" s="12">
        <f t="shared" si="7"/>
        <v>416098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29212</v>
      </c>
      <c r="C26" s="14">
        <v>15521</v>
      </c>
      <c r="D26" s="14">
        <v>20316</v>
      </c>
      <c r="E26" s="14">
        <v>3448</v>
      </c>
      <c r="F26" s="14">
        <v>16524</v>
      </c>
      <c r="G26" s="14">
        <v>21857</v>
      </c>
      <c r="H26" s="14">
        <v>13542</v>
      </c>
      <c r="I26" s="14">
        <v>2941</v>
      </c>
      <c r="J26" s="14">
        <v>23357</v>
      </c>
      <c r="K26" s="14">
        <v>16458</v>
      </c>
      <c r="L26" s="14">
        <v>15827</v>
      </c>
      <c r="M26" s="14">
        <v>4952</v>
      </c>
      <c r="N26" s="14">
        <v>2769</v>
      </c>
      <c r="O26" s="12">
        <f t="shared" si="7"/>
        <v>186724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649398.8587999999</v>
      </c>
      <c r="C36" s="60">
        <f aca="true" t="shared" si="11" ref="C36:N36">C37+C38+C39+C40</f>
        <v>417660.56469999993</v>
      </c>
      <c r="D36" s="60">
        <f t="shared" si="11"/>
        <v>440630.3937000001</v>
      </c>
      <c r="E36" s="60">
        <f t="shared" si="11"/>
        <v>112166.3479</v>
      </c>
      <c r="F36" s="60">
        <f t="shared" si="11"/>
        <v>424154.5075</v>
      </c>
      <c r="G36" s="60">
        <f t="shared" si="11"/>
        <v>462943.195</v>
      </c>
      <c r="H36" s="60">
        <f t="shared" si="11"/>
        <v>391034.346</v>
      </c>
      <c r="I36" s="60">
        <f>I37+I38+I39+I40</f>
        <v>94190.9244</v>
      </c>
      <c r="J36" s="60">
        <f>J37+J38+J39+J40</f>
        <v>552432.0486</v>
      </c>
      <c r="K36" s="60">
        <f>K37+K38+K39+K40</f>
        <v>465128.34599999996</v>
      </c>
      <c r="L36" s="60">
        <f>L37+L38+L39+L40</f>
        <v>555880.0329999999</v>
      </c>
      <c r="M36" s="60">
        <f t="shared" si="11"/>
        <v>222870.32549999998</v>
      </c>
      <c r="N36" s="60">
        <f t="shared" si="11"/>
        <v>105151.9244</v>
      </c>
      <c r="O36" s="60">
        <f>O37+O38+O39+O40</f>
        <v>4893641.8155</v>
      </c>
    </row>
    <row r="37" spans="1:15" ht="18.75" customHeight="1">
      <c r="A37" s="57" t="s">
        <v>49</v>
      </c>
      <c r="B37" s="54">
        <f aca="true" t="shared" si="12" ref="B37:N37">B29*B7</f>
        <v>644747.6288</v>
      </c>
      <c r="C37" s="54">
        <f t="shared" si="12"/>
        <v>410640.59469999996</v>
      </c>
      <c r="D37" s="54">
        <f t="shared" si="12"/>
        <v>429963.86370000005</v>
      </c>
      <c r="E37" s="54">
        <f t="shared" si="12"/>
        <v>112166.3479</v>
      </c>
      <c r="F37" s="54">
        <f t="shared" si="12"/>
        <v>420636.4875</v>
      </c>
      <c r="G37" s="54">
        <f t="shared" si="12"/>
        <v>458275.545</v>
      </c>
      <c r="H37" s="54">
        <f t="shared" si="12"/>
        <v>387534.36600000004</v>
      </c>
      <c r="I37" s="54">
        <f>I29*I7</f>
        <v>94190.9244</v>
      </c>
      <c r="J37" s="54">
        <f>J29*J7</f>
        <v>541891.6486</v>
      </c>
      <c r="K37" s="54">
        <f>K29*K7</f>
        <v>451103.97599999997</v>
      </c>
      <c r="L37" s="54">
        <f>L29*L7</f>
        <v>545958.713</v>
      </c>
      <c r="M37" s="54">
        <f t="shared" si="12"/>
        <v>217620.3055</v>
      </c>
      <c r="N37" s="54">
        <f t="shared" si="12"/>
        <v>103413.0944</v>
      </c>
      <c r="O37" s="56">
        <f>SUM(B37:N37)</f>
        <v>4818143.495499999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10666.53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75498.32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-72304</v>
      </c>
      <c r="C42" s="25">
        <f aca="true" t="shared" si="15" ref="C42:N42">+C43+C46+C58+C59</f>
        <v>-57352</v>
      </c>
      <c r="D42" s="25">
        <f t="shared" si="15"/>
        <v>-64302.92</v>
      </c>
      <c r="E42" s="25">
        <f t="shared" si="15"/>
        <v>-7784</v>
      </c>
      <c r="F42" s="25">
        <f t="shared" si="15"/>
        <v>-43388</v>
      </c>
      <c r="G42" s="25">
        <f t="shared" si="15"/>
        <v>-68216</v>
      </c>
      <c r="H42" s="25">
        <f t="shared" si="15"/>
        <v>-59132</v>
      </c>
      <c r="I42" s="25">
        <f>+I43+I46+I58+I59</f>
        <v>-14984</v>
      </c>
      <c r="J42" s="25">
        <f>+J43+J46+J58+J59</f>
        <v>-44968</v>
      </c>
      <c r="K42" s="25">
        <f>+K43+K46+K58+K59</f>
        <v>-51560</v>
      </c>
      <c r="L42" s="25">
        <f>+L43+L46+L58+L59</f>
        <v>-46304</v>
      </c>
      <c r="M42" s="25">
        <f t="shared" si="15"/>
        <v>-20104</v>
      </c>
      <c r="N42" s="25">
        <f t="shared" si="15"/>
        <v>-11116</v>
      </c>
      <c r="O42" s="25">
        <f>+O43+O46+O58+O59</f>
        <v>-561514.92</v>
      </c>
    </row>
    <row r="43" spans="1:15" ht="18.75" customHeight="1">
      <c r="A43" s="17" t="s">
        <v>54</v>
      </c>
      <c r="B43" s="26">
        <f>B44+B45</f>
        <v>-72304</v>
      </c>
      <c r="C43" s="26">
        <f>C44+C45</f>
        <v>-57352</v>
      </c>
      <c r="D43" s="26">
        <f>D44+D45</f>
        <v>-50904</v>
      </c>
      <c r="E43" s="26">
        <f>E44+E45</f>
        <v>-7784</v>
      </c>
      <c r="F43" s="26">
        <f aca="true" t="shared" si="16" ref="F43:N43">F44+F45</f>
        <v>-42888</v>
      </c>
      <c r="G43" s="26">
        <f t="shared" si="16"/>
        <v>-67716</v>
      </c>
      <c r="H43" s="26">
        <f t="shared" si="16"/>
        <v>-59132</v>
      </c>
      <c r="I43" s="26">
        <f>I44+I45</f>
        <v>-13484</v>
      </c>
      <c r="J43" s="26">
        <f>J44+J45</f>
        <v>-44968</v>
      </c>
      <c r="K43" s="26">
        <f>K44+K45</f>
        <v>-51560</v>
      </c>
      <c r="L43" s="26">
        <f>L44+L45</f>
        <v>-46304</v>
      </c>
      <c r="M43" s="26">
        <f t="shared" si="16"/>
        <v>-20104</v>
      </c>
      <c r="N43" s="26">
        <f t="shared" si="16"/>
        <v>-11116</v>
      </c>
      <c r="O43" s="25">
        <f aca="true" t="shared" si="17" ref="O43:O59">SUM(B43:N43)</f>
        <v>-545616</v>
      </c>
    </row>
    <row r="44" spans="1:26" ht="18.75" customHeight="1">
      <c r="A44" s="13" t="s">
        <v>55</v>
      </c>
      <c r="B44" s="20">
        <f>ROUND(-B9*$D$3,2)</f>
        <v>-72304</v>
      </c>
      <c r="C44" s="20">
        <f>ROUND(-C9*$D$3,2)</f>
        <v>-57352</v>
      </c>
      <c r="D44" s="20">
        <f>ROUND(-D9*$D$3,2)</f>
        <v>-50904</v>
      </c>
      <c r="E44" s="20">
        <f>ROUND(-E9*$D$3,2)</f>
        <v>-7784</v>
      </c>
      <c r="F44" s="20">
        <f aca="true" t="shared" si="18" ref="F44:N44">ROUND(-F9*$D$3,2)</f>
        <v>-42888</v>
      </c>
      <c r="G44" s="20">
        <f t="shared" si="18"/>
        <v>-67716</v>
      </c>
      <c r="H44" s="20">
        <f t="shared" si="18"/>
        <v>-59132</v>
      </c>
      <c r="I44" s="20">
        <f>ROUND(-I9*$D$3,2)</f>
        <v>-13484</v>
      </c>
      <c r="J44" s="20">
        <f>ROUND(-J9*$D$3,2)</f>
        <v>-44968</v>
      </c>
      <c r="K44" s="20">
        <f>ROUND(-K9*$D$3,2)</f>
        <v>-51560</v>
      </c>
      <c r="L44" s="20">
        <f>ROUND(-L9*$D$3,2)</f>
        <v>-46304</v>
      </c>
      <c r="M44" s="20">
        <f t="shared" si="18"/>
        <v>-20104</v>
      </c>
      <c r="N44" s="20">
        <f t="shared" si="18"/>
        <v>-11116</v>
      </c>
      <c r="O44" s="46">
        <f t="shared" si="17"/>
        <v>-545616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-13398.92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-15898.92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-500-12898.92</f>
        <v>-13398.92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-15898.92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577094.8587999999</v>
      </c>
      <c r="C61" s="29">
        <f t="shared" si="21"/>
        <v>360308.56469999993</v>
      </c>
      <c r="D61" s="29">
        <f t="shared" si="21"/>
        <v>376327.4737000001</v>
      </c>
      <c r="E61" s="29">
        <f t="shared" si="21"/>
        <v>104382.3479</v>
      </c>
      <c r="F61" s="29">
        <f t="shared" si="21"/>
        <v>380766.5075</v>
      </c>
      <c r="G61" s="29">
        <f t="shared" si="21"/>
        <v>394727.195</v>
      </c>
      <c r="H61" s="29">
        <f t="shared" si="21"/>
        <v>331902.346</v>
      </c>
      <c r="I61" s="29">
        <f t="shared" si="21"/>
        <v>79206.9244</v>
      </c>
      <c r="J61" s="29">
        <f>+J36+J42</f>
        <v>507464.0486</v>
      </c>
      <c r="K61" s="29">
        <f>+K36+K42</f>
        <v>413568.34599999996</v>
      </c>
      <c r="L61" s="29">
        <f>+L36+L42</f>
        <v>509576.03299999994</v>
      </c>
      <c r="M61" s="29">
        <f t="shared" si="21"/>
        <v>202766.32549999998</v>
      </c>
      <c r="N61" s="29">
        <f t="shared" si="21"/>
        <v>94035.9244</v>
      </c>
      <c r="O61" s="29">
        <f>SUM(B61:N61)</f>
        <v>4332126.8955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577094.86</v>
      </c>
      <c r="C64" s="36">
        <f aca="true" t="shared" si="22" ref="C64:N64">SUM(C65:C78)</f>
        <v>360308.56</v>
      </c>
      <c r="D64" s="36">
        <f t="shared" si="22"/>
        <v>376327.47</v>
      </c>
      <c r="E64" s="36">
        <f t="shared" si="22"/>
        <v>104382.35</v>
      </c>
      <c r="F64" s="36">
        <f t="shared" si="22"/>
        <v>380766.51</v>
      </c>
      <c r="G64" s="36">
        <f t="shared" si="22"/>
        <v>394727.2</v>
      </c>
      <c r="H64" s="36">
        <f t="shared" si="22"/>
        <v>331902.35</v>
      </c>
      <c r="I64" s="36">
        <f t="shared" si="22"/>
        <v>79206.92</v>
      </c>
      <c r="J64" s="36">
        <f t="shared" si="22"/>
        <v>507464.04</v>
      </c>
      <c r="K64" s="36">
        <f t="shared" si="22"/>
        <v>413568.35</v>
      </c>
      <c r="L64" s="36">
        <f t="shared" si="22"/>
        <v>509576.03</v>
      </c>
      <c r="M64" s="36">
        <f t="shared" si="22"/>
        <v>202766.33</v>
      </c>
      <c r="N64" s="36">
        <f t="shared" si="22"/>
        <v>94035.92</v>
      </c>
      <c r="O64" s="29">
        <f>SUM(O65:O78)</f>
        <v>4332126.890000001</v>
      </c>
    </row>
    <row r="65" spans="1:16" ht="18.75" customHeight="1">
      <c r="A65" s="17" t="s">
        <v>69</v>
      </c>
      <c r="B65" s="36">
        <v>104997.22</v>
      </c>
      <c r="C65" s="36">
        <v>101575.05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206572.27000000002</v>
      </c>
      <c r="P65"/>
    </row>
    <row r="66" spans="1:16" ht="18.75" customHeight="1">
      <c r="A66" s="17" t="s">
        <v>70</v>
      </c>
      <c r="B66" s="36">
        <v>472097.64</v>
      </c>
      <c r="C66" s="36">
        <v>258733.51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730831.15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376327.47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376327.47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104382.35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104382.35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380766.51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380766.51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394727.2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394727.2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331902.35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331902.35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79206.92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79206.92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507464.04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507464.04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413568.35</v>
      </c>
      <c r="L74" s="35">
        <v>0</v>
      </c>
      <c r="M74" s="35">
        <v>0</v>
      </c>
      <c r="N74" s="35">
        <v>0</v>
      </c>
      <c r="O74" s="29">
        <f t="shared" si="23"/>
        <v>413568.35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509576.03</v>
      </c>
      <c r="M75" s="35">
        <v>0</v>
      </c>
      <c r="N75" s="35">
        <v>0</v>
      </c>
      <c r="O75" s="26">
        <f t="shared" si="23"/>
        <v>509576.03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202766.33</v>
      </c>
      <c r="N76" s="35">
        <v>0</v>
      </c>
      <c r="O76" s="29">
        <f t="shared" si="23"/>
        <v>202766.33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94035.92</v>
      </c>
      <c r="O77" s="26">
        <f t="shared" si="23"/>
        <v>94035.92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2.48092412183135</v>
      </c>
      <c r="C82" s="44">
        <v>2.61082950690068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2018-10-11T17:00:22Z</dcterms:modified>
  <cp:category/>
  <cp:version/>
  <cp:contentType/>
  <cp:contentStatus/>
</cp:coreProperties>
</file>