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<sst xmlns="http://schemas.openxmlformats.org/spreadsheetml/2006/main" count="112" uniqueCount="110">
  <si>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</si>
  <si>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</si>
  <si>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</si>
  <si>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</si>
  <si>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</si>
  <si>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</si>
  <si>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</si>
  <si>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</si>
  <si>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</si>
  <si>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</si>
  <si>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</si>
  <si>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</si>
  <si>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</si>
  <si>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</si>
  <si>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</si>
  <si>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</si>
  <si>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</si>
  <si>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</si>
  <si>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</si>
  <si>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</si>
  <si>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</si>
  <si>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</si>
  <si>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</si>
  <si>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</si>
  <si>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</si>
  <si>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</si>
  <si>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</si>
  <si>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</si>
  <si>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</si>
  <si>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</si>
  <si>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</si>
  <si>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</si>
  <si>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</si>
  <si>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</si>
  <si>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</si>
  <si>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</si>
  <si>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</si>
  <si>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</si>
  <si>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</si>
  <si>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</si>
  <si>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</si>
  <si>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</si>
  <si>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</si>
  <si>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</si>
  <si>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</si>
  <si>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</si>
  <si>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</si>
  <si>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</si>
  <si>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</si>
  <si>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</si>
  <si>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</si>
  <si>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</si>
  <si>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</si>
  <si>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</si>
  <si>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</si>
  <si>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</si>
  <si>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</si>
  <si>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</si>
  <si>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</si>
  <si>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</si>
  <si>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</si>
  <si>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</si>
  <si>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</si>
  <si>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</si>
  <si>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</si>
  <si>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</si>
  <si>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</si>
  <si>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</si>
  <si>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</si>
  <si>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</si>
  <si>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</si>
  <si>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</si>
  <si>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</si>
  <si>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</si>
  <si>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</si>
  <si>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</si>
  <si>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</si>
  <si>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</si>
  <si>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</si>
  <si>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</si>
  <si>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</si>
  <si>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</si>
  <si>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</si>
  <si>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</si>
  <si>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</si>
  <si>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</si>
  <si>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</si>
  <si>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</si>
  <si>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</si>
  <si>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</si>
  <si>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</si>
  <si>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</si>
  <si>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</si>
  <si>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</si>
  <si>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</si>
  <si>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</si>
  <si>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</si>
  <si>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</si>
  <si>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</si>
  <si>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</si>
  <si>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</si>
  <si>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</si>
  <si>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</si>
  <si>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</si>
  <si>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</si>
  <si>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</si>
  <si>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</si>
  <si>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</si>
  <si>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</si>
  <si>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03/10/18 - VENCIMENTO 10/10/18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</si>
</sst>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525020</v>
      </c>
      <c r="C7" s="10">
        <f>C8+C20+C24</f>
        <v>383957</v>
      </c>
      <c r="D7" s="10">
        <f>D8+D20+D24</f>
        <v>399508</v>
      </c>
      <c r="E7" s="10">
        <f>E8+E20+E24</f>
        <v>66633</v>
      </c>
      <c r="F7" s="10">
        <f aca="true" t="shared" si="0" ref="F7:N7">F8+F20+F24</f>
        <v>352027</v>
      </c>
      <c r="G7" s="10">
        <f t="shared" si="0"/>
        <v>543107</v>
      </c>
      <c r="H7" s="10">
        <f>H8+H20+H24</f>
        <v>368337</v>
      </c>
      <c r="I7" s="10">
        <f>I8+I20+I24</f>
        <v>95585</v>
      </c>
      <c r="J7" s="10">
        <f>J8+J20+J24</f>
        <v>430179</v>
      </c>
      <c r="K7" s="10">
        <f>K8+K20+K24</f>
        <v>319384</v>
      </c>
      <c r="L7" s="10">
        <f>L8+L20+L24</f>
        <v>377772</v>
      </c>
      <c r="M7" s="10">
        <f t="shared" si="0"/>
        <v>155764</v>
      </c>
      <c r="N7" s="10">
        <f t="shared" si="0"/>
        <v>96891</v>
      </c>
      <c r="O7" s="10">
        <f>+O8+O20+O24</f>
        <v>4114164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224373</v>
      </c>
      <c r="C8" s="12">
        <f>+C9+C12+C16</f>
        <v>177659</v>
      </c>
      <c r="D8" s="12">
        <f>+D9+D12+D16</f>
        <v>197342</v>
      </c>
      <c r="E8" s="12">
        <f>+E9+E12+E16</f>
        <v>29557</v>
      </c>
      <c r="F8" s="12">
        <f aca="true" t="shared" si="1" ref="F8:N8">+F9+F12+F16</f>
        <v>163076</v>
      </c>
      <c r="G8" s="12">
        <f t="shared" si="1"/>
        <v>256571</v>
      </c>
      <c r="H8" s="12">
        <f>+H9+H12+H16</f>
        <v>167903</v>
      </c>
      <c r="I8" s="12">
        <f>+I9+I12+I16</f>
        <v>45626</v>
      </c>
      <c r="J8" s="12">
        <f>+J9+J12+J16</f>
        <v>202231</v>
      </c>
      <c r="K8" s="12">
        <f>+K9+K12+K16</f>
        <v>147970</v>
      </c>
      <c r="L8" s="12">
        <f>+L9+L12+L16</f>
        <v>168123</v>
      </c>
      <c r="M8" s="12">
        <f t="shared" si="1"/>
        <v>79150</v>
      </c>
      <c r="N8" s="12">
        <f t="shared" si="1"/>
        <v>50849</v>
      </c>
      <c r="O8" s="12">
        <f>SUM(B8:N8)</f>
        <v>1910430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18275</v>
      </c>
      <c r="C9" s="14">
        <v>18507</v>
      </c>
      <c r="D9" s="14">
        <v>12659</v>
      </c>
      <c r="E9" s="14">
        <v>2238</v>
      </c>
      <c r="F9" s="14">
        <v>11125</v>
      </c>
      <c r="G9" s="14">
        <v>19495</v>
      </c>
      <c r="H9" s="14">
        <v>17766</v>
      </c>
      <c r="I9" s="14">
        <v>4536</v>
      </c>
      <c r="J9" s="14">
        <v>10749</v>
      </c>
      <c r="K9" s="14">
        <v>14069</v>
      </c>
      <c r="L9" s="14">
        <v>11441</v>
      </c>
      <c r="M9" s="14">
        <v>7834</v>
      </c>
      <c r="N9" s="14">
        <v>5154</v>
      </c>
      <c r="O9" s="12">
        <f aca="true" t="shared" si="2" ref="O9:O19">SUM(B9:N9)</f>
        <v>153848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18275</v>
      </c>
      <c r="C10" s="14">
        <f>+C9-C11</f>
        <v>18507</v>
      </c>
      <c r="D10" s="14">
        <f>+D9-D11</f>
        <v>12659</v>
      </c>
      <c r="E10" s="14">
        <f>+E9-E11</f>
        <v>2238</v>
      </c>
      <c r="F10" s="14">
        <f aca="true" t="shared" si="3" ref="F10:N10">+F9-F11</f>
        <v>11125</v>
      </c>
      <c r="G10" s="14">
        <f t="shared" si="3"/>
        <v>19495</v>
      </c>
      <c r="H10" s="14">
        <f>+H9-H11</f>
        <v>17766</v>
      </c>
      <c r="I10" s="14">
        <f>+I9-I11</f>
        <v>4536</v>
      </c>
      <c r="J10" s="14">
        <f>+J9-J11</f>
        <v>10749</v>
      </c>
      <c r="K10" s="14">
        <f>+K9-K11</f>
        <v>14069</v>
      </c>
      <c r="L10" s="14">
        <f>+L9-L11</f>
        <v>11441</v>
      </c>
      <c r="M10" s="14">
        <f t="shared" si="3"/>
        <v>7834</v>
      </c>
      <c r="N10" s="14">
        <f t="shared" si="3"/>
        <v>5154</v>
      </c>
      <c r="O10" s="12">
        <f t="shared" si="2"/>
        <v>153848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196097</v>
      </c>
      <c r="C12" s="14">
        <f>C13+C14+C15</f>
        <v>151466</v>
      </c>
      <c r="D12" s="14">
        <f>D13+D14+D15</f>
        <v>176773</v>
      </c>
      <c r="E12" s="14">
        <f>E13+E14+E15</f>
        <v>26082</v>
      </c>
      <c r="F12" s="14">
        <f aca="true" t="shared" si="4" ref="F12:N12">F13+F14+F15</f>
        <v>144493</v>
      </c>
      <c r="G12" s="14">
        <f t="shared" si="4"/>
        <v>224713</v>
      </c>
      <c r="H12" s="14">
        <f>H13+H14+H15</f>
        <v>143018</v>
      </c>
      <c r="I12" s="14">
        <f>I13+I14+I15</f>
        <v>39103</v>
      </c>
      <c r="J12" s="14">
        <f>J13+J14+J15</f>
        <v>181359</v>
      </c>
      <c r="K12" s="14">
        <f>K13+K14+K15</f>
        <v>127072</v>
      </c>
      <c r="L12" s="14">
        <f>L13+L14+L15</f>
        <v>148078</v>
      </c>
      <c r="M12" s="14">
        <f t="shared" si="4"/>
        <v>68019</v>
      </c>
      <c r="N12" s="14">
        <f t="shared" si="4"/>
        <v>43863</v>
      </c>
      <c r="O12" s="12">
        <f t="shared" si="2"/>
        <v>1670136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90440</v>
      </c>
      <c r="C13" s="14">
        <v>70161</v>
      </c>
      <c r="D13" s="14">
        <v>80741</v>
      </c>
      <c r="E13" s="14">
        <v>12103</v>
      </c>
      <c r="F13" s="14">
        <v>64586</v>
      </c>
      <c r="G13" s="14">
        <v>101822</v>
      </c>
      <c r="H13" s="14">
        <v>67653</v>
      </c>
      <c r="I13" s="14">
        <v>18864</v>
      </c>
      <c r="J13" s="14">
        <v>85147</v>
      </c>
      <c r="K13" s="14">
        <v>58168</v>
      </c>
      <c r="L13" s="14">
        <v>67099</v>
      </c>
      <c r="M13" s="14">
        <v>30322</v>
      </c>
      <c r="N13" s="14">
        <v>19073</v>
      </c>
      <c r="O13" s="12">
        <f t="shared" si="2"/>
        <v>766179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96281</v>
      </c>
      <c r="C14" s="14">
        <v>70419</v>
      </c>
      <c r="D14" s="14">
        <v>89567</v>
      </c>
      <c r="E14" s="14">
        <v>12471</v>
      </c>
      <c r="F14" s="14">
        <v>71102</v>
      </c>
      <c r="G14" s="14">
        <v>107167</v>
      </c>
      <c r="H14" s="14">
        <v>66767</v>
      </c>
      <c r="I14" s="14">
        <v>17974</v>
      </c>
      <c r="J14" s="14">
        <v>89743</v>
      </c>
      <c r="K14" s="14">
        <v>62611</v>
      </c>
      <c r="L14" s="14">
        <v>73897</v>
      </c>
      <c r="M14" s="14">
        <v>34316</v>
      </c>
      <c r="N14" s="14">
        <v>22878</v>
      </c>
      <c r="O14" s="12">
        <f t="shared" si="2"/>
        <v>815193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9376</v>
      </c>
      <c r="C15" s="14">
        <v>10886</v>
      </c>
      <c r="D15" s="14">
        <v>6465</v>
      </c>
      <c r="E15" s="14">
        <v>1508</v>
      </c>
      <c r="F15" s="14">
        <v>8805</v>
      </c>
      <c r="G15" s="14">
        <v>15724</v>
      </c>
      <c r="H15" s="14">
        <v>8598</v>
      </c>
      <c r="I15" s="14">
        <v>2265</v>
      </c>
      <c r="J15" s="14">
        <v>6469</v>
      </c>
      <c r="K15" s="14">
        <v>6293</v>
      </c>
      <c r="L15" s="14">
        <v>7082</v>
      </c>
      <c r="M15" s="14">
        <v>3381</v>
      </c>
      <c r="N15" s="14">
        <v>1912</v>
      </c>
      <c r="O15" s="12">
        <f t="shared" si="2"/>
        <v>88764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10001</v>
      </c>
      <c r="C16" s="14">
        <f>C17+C18+C19</f>
        <v>7686</v>
      </c>
      <c r="D16" s="14">
        <f>D17+D18+D19</f>
        <v>7910</v>
      </c>
      <c r="E16" s="14">
        <f>E17+E18+E19</f>
        <v>1237</v>
      </c>
      <c r="F16" s="14">
        <f aca="true" t="shared" si="5" ref="F16:N16">F17+F18+F19</f>
        <v>7458</v>
      </c>
      <c r="G16" s="14">
        <f t="shared" si="5"/>
        <v>12363</v>
      </c>
      <c r="H16" s="14">
        <f>H17+H18+H19</f>
        <v>7119</v>
      </c>
      <c r="I16" s="14">
        <f>I17+I18+I19</f>
        <v>1987</v>
      </c>
      <c r="J16" s="14">
        <f>J17+J18+J19</f>
        <v>10123</v>
      </c>
      <c r="K16" s="14">
        <f>K17+K18+K19</f>
        <v>6829</v>
      </c>
      <c r="L16" s="14">
        <f>L17+L18+L19</f>
        <v>8604</v>
      </c>
      <c r="M16" s="14">
        <f t="shared" si="5"/>
        <v>3297</v>
      </c>
      <c r="N16" s="14">
        <f t="shared" si="5"/>
        <v>1832</v>
      </c>
      <c r="O16" s="12">
        <f t="shared" si="2"/>
        <v>86446</v>
      </c>
    </row>
    <row r="17" spans="1:26" ht="18.75" customHeight="1">
      <c r="A17" s="15" t="s">
        <v>16</v>
      </c>
      <c r="B17" s="14">
        <v>9974</v>
      </c>
      <c r="C17" s="14">
        <v>7670</v>
      </c>
      <c r="D17" s="14">
        <v>7897</v>
      </c>
      <c r="E17" s="14">
        <v>1234</v>
      </c>
      <c r="F17" s="14">
        <v>7450</v>
      </c>
      <c r="G17" s="14">
        <v>12341</v>
      </c>
      <c r="H17" s="14">
        <v>7099</v>
      </c>
      <c r="I17" s="14">
        <v>1984</v>
      </c>
      <c r="J17" s="14">
        <v>10098</v>
      </c>
      <c r="K17" s="14">
        <v>6813</v>
      </c>
      <c r="L17" s="14">
        <v>8575</v>
      </c>
      <c r="M17" s="14">
        <v>3288</v>
      </c>
      <c r="N17" s="14">
        <v>1821</v>
      </c>
      <c r="O17" s="12">
        <f t="shared" si="2"/>
        <v>86244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18</v>
      </c>
      <c r="C18" s="14">
        <v>9</v>
      </c>
      <c r="D18" s="14">
        <v>10</v>
      </c>
      <c r="E18" s="14">
        <v>1</v>
      </c>
      <c r="F18" s="14">
        <v>1</v>
      </c>
      <c r="G18" s="14">
        <v>13</v>
      </c>
      <c r="H18" s="14">
        <v>13</v>
      </c>
      <c r="I18" s="14">
        <v>2</v>
      </c>
      <c r="J18" s="14">
        <v>17</v>
      </c>
      <c r="K18" s="14">
        <v>6</v>
      </c>
      <c r="L18" s="14">
        <v>17</v>
      </c>
      <c r="M18" s="14">
        <v>6</v>
      </c>
      <c r="N18" s="14">
        <v>6</v>
      </c>
      <c r="O18" s="12">
        <f t="shared" si="2"/>
        <v>119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7</v>
      </c>
      <c r="D19" s="14">
        <v>3</v>
      </c>
      <c r="E19" s="14">
        <v>2</v>
      </c>
      <c r="F19" s="14">
        <v>7</v>
      </c>
      <c r="G19" s="14">
        <v>9</v>
      </c>
      <c r="H19" s="14">
        <v>7</v>
      </c>
      <c r="I19" s="14">
        <v>1</v>
      </c>
      <c r="J19" s="14">
        <v>8</v>
      </c>
      <c r="K19" s="14">
        <v>10</v>
      </c>
      <c r="L19" s="14">
        <v>12</v>
      </c>
      <c r="M19" s="14">
        <v>3</v>
      </c>
      <c r="N19" s="14">
        <v>5</v>
      </c>
      <c r="O19" s="12">
        <f t="shared" si="2"/>
        <v>83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142045</v>
      </c>
      <c r="C20" s="18">
        <f>C21+C22+C23</f>
        <v>87997</v>
      </c>
      <c r="D20" s="18">
        <f>D21+D22+D23</f>
        <v>83034</v>
      </c>
      <c r="E20" s="18">
        <f>E21+E22+E23</f>
        <v>13943</v>
      </c>
      <c r="F20" s="18">
        <f aca="true" t="shared" si="6" ref="F20:N20">F21+F22+F23</f>
        <v>76525</v>
      </c>
      <c r="G20" s="18">
        <f t="shared" si="6"/>
        <v>117446</v>
      </c>
      <c r="H20" s="18">
        <f>H21+H22+H23</f>
        <v>93044</v>
      </c>
      <c r="I20" s="18">
        <f>I21+I22+I23</f>
        <v>23618</v>
      </c>
      <c r="J20" s="18">
        <f>J21+J22+J23</f>
        <v>110427</v>
      </c>
      <c r="K20" s="18">
        <f>K21+K22+K23</f>
        <v>76384</v>
      </c>
      <c r="L20" s="18">
        <f>L21+L22+L23</f>
        <v>114616</v>
      </c>
      <c r="M20" s="18">
        <f t="shared" si="6"/>
        <v>43404</v>
      </c>
      <c r="N20" s="18">
        <f t="shared" si="6"/>
        <v>26076</v>
      </c>
      <c r="O20" s="12">
        <f aca="true" t="shared" si="7" ref="O20:O26">SUM(B20:N20)</f>
        <v>1008559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70751</v>
      </c>
      <c r="C21" s="14">
        <v>46857</v>
      </c>
      <c r="D21" s="14">
        <v>41327</v>
      </c>
      <c r="E21" s="14">
        <v>7303</v>
      </c>
      <c r="F21" s="14">
        <v>37913</v>
      </c>
      <c r="G21" s="14">
        <v>59560</v>
      </c>
      <c r="H21" s="14">
        <v>49535</v>
      </c>
      <c r="I21" s="14">
        <v>12890</v>
      </c>
      <c r="J21" s="14">
        <v>56781</v>
      </c>
      <c r="K21" s="14">
        <v>38859</v>
      </c>
      <c r="L21" s="14">
        <v>57541</v>
      </c>
      <c r="M21" s="14">
        <v>21700</v>
      </c>
      <c r="N21" s="14">
        <v>12747</v>
      </c>
      <c r="O21" s="12">
        <f t="shared" si="7"/>
        <v>513764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66558</v>
      </c>
      <c r="C22" s="14">
        <v>37140</v>
      </c>
      <c r="D22" s="14">
        <v>39375</v>
      </c>
      <c r="E22" s="14">
        <v>6091</v>
      </c>
      <c r="F22" s="14">
        <v>35410</v>
      </c>
      <c r="G22" s="14">
        <v>52541</v>
      </c>
      <c r="H22" s="14">
        <v>40158</v>
      </c>
      <c r="I22" s="14">
        <v>9905</v>
      </c>
      <c r="J22" s="14">
        <v>50291</v>
      </c>
      <c r="K22" s="14">
        <v>34972</v>
      </c>
      <c r="L22" s="14">
        <v>53398</v>
      </c>
      <c r="M22" s="14">
        <v>20209</v>
      </c>
      <c r="N22" s="14">
        <v>12555</v>
      </c>
      <c r="O22" s="12">
        <f t="shared" si="7"/>
        <v>458603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4736</v>
      </c>
      <c r="C23" s="14">
        <v>4000</v>
      </c>
      <c r="D23" s="14">
        <v>2332</v>
      </c>
      <c r="E23" s="14">
        <v>549</v>
      </c>
      <c r="F23" s="14">
        <v>3202</v>
      </c>
      <c r="G23" s="14">
        <v>5345</v>
      </c>
      <c r="H23" s="14">
        <v>3351</v>
      </c>
      <c r="I23" s="14">
        <v>823</v>
      </c>
      <c r="J23" s="14">
        <v>3355</v>
      </c>
      <c r="K23" s="14">
        <v>2553</v>
      </c>
      <c r="L23" s="14">
        <v>3677</v>
      </c>
      <c r="M23" s="14">
        <v>1495</v>
      </c>
      <c r="N23" s="14">
        <v>774</v>
      </c>
      <c r="O23" s="12">
        <f t="shared" si="7"/>
        <v>36192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158602</v>
      </c>
      <c r="C24" s="14">
        <f>C25+C26</f>
        <v>118301</v>
      </c>
      <c r="D24" s="14">
        <f>D25+D26</f>
        <v>119132</v>
      </c>
      <c r="E24" s="14">
        <f>E25+E26</f>
        <v>23133</v>
      </c>
      <c r="F24" s="14">
        <f aca="true" t="shared" si="8" ref="F24:N24">F25+F26</f>
        <v>112426</v>
      </c>
      <c r="G24" s="14">
        <f t="shared" si="8"/>
        <v>169090</v>
      </c>
      <c r="H24" s="14">
        <f>H25+H26</f>
        <v>107390</v>
      </c>
      <c r="I24" s="14">
        <f>I25+I26</f>
        <v>26341</v>
      </c>
      <c r="J24" s="14">
        <f>J25+J26</f>
        <v>117521</v>
      </c>
      <c r="K24" s="14">
        <f>K25+K26</f>
        <v>95030</v>
      </c>
      <c r="L24" s="14">
        <f>L25+L26</f>
        <v>95033</v>
      </c>
      <c r="M24" s="14">
        <f t="shared" si="8"/>
        <v>33210</v>
      </c>
      <c r="N24" s="14">
        <f t="shared" si="8"/>
        <v>19966</v>
      </c>
      <c r="O24" s="12">
        <f t="shared" si="7"/>
        <v>1195175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80405</v>
      </c>
      <c r="C25" s="14">
        <v>66027</v>
      </c>
      <c r="D25" s="14">
        <v>64383</v>
      </c>
      <c r="E25" s="14">
        <v>13790</v>
      </c>
      <c r="F25" s="14">
        <v>62401</v>
      </c>
      <c r="G25" s="14">
        <v>98570</v>
      </c>
      <c r="H25" s="14">
        <v>64231</v>
      </c>
      <c r="I25" s="14">
        <v>16732</v>
      </c>
      <c r="J25" s="14">
        <v>59327</v>
      </c>
      <c r="K25" s="14">
        <v>52892</v>
      </c>
      <c r="L25" s="14">
        <v>51779</v>
      </c>
      <c r="M25" s="14">
        <v>17450</v>
      </c>
      <c r="N25" s="14">
        <v>9448</v>
      </c>
      <c r="O25" s="12">
        <f t="shared" si="7"/>
        <v>657435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78197</v>
      </c>
      <c r="C26" s="14">
        <v>52274</v>
      </c>
      <c r="D26" s="14">
        <v>54749</v>
      </c>
      <c r="E26" s="14">
        <v>9343</v>
      </c>
      <c r="F26" s="14">
        <v>50025</v>
      </c>
      <c r="G26" s="14">
        <v>70520</v>
      </c>
      <c r="H26" s="14">
        <v>43159</v>
      </c>
      <c r="I26" s="14">
        <v>9609</v>
      </c>
      <c r="J26" s="14">
        <v>58194</v>
      </c>
      <c r="K26" s="14">
        <v>42138</v>
      </c>
      <c r="L26" s="14">
        <v>43254</v>
      </c>
      <c r="M26" s="14">
        <v>15760</v>
      </c>
      <c r="N26" s="14">
        <v>10518</v>
      </c>
      <c r="O26" s="12">
        <f t="shared" si="7"/>
        <v>537740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1152134.942</v>
      </c>
      <c r="C36" s="60">
        <f aca="true" t="shared" si="11" ref="C36:N36">C37+C38+C39+C40</f>
        <v>889391.5517</v>
      </c>
      <c r="D36" s="60">
        <f t="shared" si="11"/>
        <v>793981.8656</v>
      </c>
      <c r="E36" s="60">
        <f t="shared" si="11"/>
        <v>197187.03689999998</v>
      </c>
      <c r="F36" s="60">
        <f t="shared" si="11"/>
        <v>796106.8105</v>
      </c>
      <c r="G36" s="60">
        <f t="shared" si="11"/>
        <v>966292.9042</v>
      </c>
      <c r="H36" s="60">
        <f t="shared" si="11"/>
        <v>801907.2612000001</v>
      </c>
      <c r="I36" s="60">
        <f>I37+I38+I39+I40</f>
        <v>209178.214</v>
      </c>
      <c r="J36" s="60">
        <f>J37+J38+J39+J40</f>
        <v>945491.4386</v>
      </c>
      <c r="K36" s="60">
        <f>K37+K38+K39+K40</f>
        <v>807565.8563999999</v>
      </c>
      <c r="L36" s="60">
        <f>L37+L38+L39+L40</f>
        <v>928436.1608</v>
      </c>
      <c r="M36" s="60">
        <f t="shared" si="11"/>
        <v>482900.326</v>
      </c>
      <c r="N36" s="60">
        <f t="shared" si="11"/>
        <v>255893.6121</v>
      </c>
      <c r="O36" s="60">
        <f>O37+O38+O39+O40</f>
        <v>9226467.979999999</v>
      </c>
    </row>
    <row r="37" spans="1:15" ht="18.75" customHeight="1">
      <c r="A37" s="57" t="s">
        <v>49</v>
      </c>
      <c r="B37" s="54">
        <f aca="true" t="shared" si="12" ref="B37:N37">B29*B7</f>
        <v>1147483.712</v>
      </c>
      <c r="C37" s="54">
        <f t="shared" si="12"/>
        <v>882371.5817</v>
      </c>
      <c r="D37" s="54">
        <f t="shared" si="12"/>
        <v>783315.3356</v>
      </c>
      <c r="E37" s="54">
        <f t="shared" si="12"/>
        <v>197187.03689999998</v>
      </c>
      <c r="F37" s="54">
        <f t="shared" si="12"/>
        <v>792588.7905</v>
      </c>
      <c r="G37" s="54">
        <f t="shared" si="12"/>
        <v>961625.2542</v>
      </c>
      <c r="H37" s="54">
        <f t="shared" si="12"/>
        <v>798407.2812000001</v>
      </c>
      <c r="I37" s="54">
        <f>I29*I7</f>
        <v>209178.214</v>
      </c>
      <c r="J37" s="54">
        <f>J29*J7</f>
        <v>934951.0386</v>
      </c>
      <c r="K37" s="54">
        <f>K29*K7</f>
        <v>793541.4863999999</v>
      </c>
      <c r="L37" s="54">
        <f>L29*L7</f>
        <v>918514.8408</v>
      </c>
      <c r="M37" s="54">
        <f t="shared" si="12"/>
        <v>477650.306</v>
      </c>
      <c r="N37" s="54">
        <f t="shared" si="12"/>
        <v>254154.7821</v>
      </c>
      <c r="O37" s="56">
        <f>SUM(B37:N37)</f>
        <v>9150969.659999998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10666.53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10540.4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75498.32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-73100</v>
      </c>
      <c r="C42" s="25">
        <f aca="true" t="shared" si="15" ref="C42:N42">+C43+C46+C58+C59</f>
        <v>-74028</v>
      </c>
      <c r="D42" s="25">
        <f t="shared" si="15"/>
        <v>-74635.45999999999</v>
      </c>
      <c r="E42" s="25">
        <f t="shared" si="15"/>
        <v>-8952</v>
      </c>
      <c r="F42" s="25">
        <f t="shared" si="15"/>
        <v>-45000</v>
      </c>
      <c r="G42" s="25">
        <f t="shared" si="15"/>
        <v>-78480</v>
      </c>
      <c r="H42" s="25">
        <f t="shared" si="15"/>
        <v>-71064</v>
      </c>
      <c r="I42" s="25">
        <f>+I43+I46+I58+I59</f>
        <v>-19644</v>
      </c>
      <c r="J42" s="25">
        <f>+J43+J46+J58+J59</f>
        <v>-42996</v>
      </c>
      <c r="K42" s="25">
        <f>+K43+K46+K58+K59</f>
        <v>-56276</v>
      </c>
      <c r="L42" s="25">
        <f>+L43+L46+L58+L59</f>
        <v>-45764</v>
      </c>
      <c r="M42" s="25">
        <f t="shared" si="15"/>
        <v>-31336</v>
      </c>
      <c r="N42" s="25">
        <f t="shared" si="15"/>
        <v>-20616</v>
      </c>
      <c r="O42" s="25">
        <f>+O43+O46+O58+O59</f>
        <v>-641891.46</v>
      </c>
    </row>
    <row r="43" spans="1:15" ht="18.75" customHeight="1">
      <c r="A43" s="17" t="s">
        <v>54</v>
      </c>
      <c r="B43" s="26">
        <f>B44+B45</f>
        <v>-73100</v>
      </c>
      <c r="C43" s="26">
        <f>C44+C45</f>
        <v>-74028</v>
      </c>
      <c r="D43" s="26">
        <f>D44+D45</f>
        <v>-50636</v>
      </c>
      <c r="E43" s="26">
        <f>E44+E45</f>
        <v>-8952</v>
      </c>
      <c r="F43" s="26">
        <f aca="true" t="shared" si="16" ref="F43:N43">F44+F45</f>
        <v>-44500</v>
      </c>
      <c r="G43" s="26">
        <f t="shared" si="16"/>
        <v>-77980</v>
      </c>
      <c r="H43" s="26">
        <f t="shared" si="16"/>
        <v>-71064</v>
      </c>
      <c r="I43" s="26">
        <f>I44+I45</f>
        <v>-18144</v>
      </c>
      <c r="J43" s="26">
        <f>J44+J45</f>
        <v>-42996</v>
      </c>
      <c r="K43" s="26">
        <f>K44+K45</f>
        <v>-56276</v>
      </c>
      <c r="L43" s="26">
        <f>L44+L45</f>
        <v>-45764</v>
      </c>
      <c r="M43" s="26">
        <f t="shared" si="16"/>
        <v>-31336</v>
      </c>
      <c r="N43" s="26">
        <f t="shared" si="16"/>
        <v>-20616</v>
      </c>
      <c r="O43" s="25">
        <f aca="true" t="shared" si="17" ref="O43:O59">SUM(B43:N43)</f>
        <v>-615392</v>
      </c>
    </row>
    <row r="44" spans="1:26" ht="18.75" customHeight="1">
      <c r="A44" s="13" t="s">
        <v>55</v>
      </c>
      <c r="B44" s="20">
        <f>ROUND(-B9*$D$3,2)</f>
        <v>-73100</v>
      </c>
      <c r="C44" s="20">
        <f>ROUND(-C9*$D$3,2)</f>
        <v>-74028</v>
      </c>
      <c r="D44" s="20">
        <f>ROUND(-D9*$D$3,2)</f>
        <v>-50636</v>
      </c>
      <c r="E44" s="20">
        <f>ROUND(-E9*$D$3,2)</f>
        <v>-8952</v>
      </c>
      <c r="F44" s="20">
        <f aca="true" t="shared" si="18" ref="F44:N44">ROUND(-F9*$D$3,2)</f>
        <v>-44500</v>
      </c>
      <c r="G44" s="20">
        <f t="shared" si="18"/>
        <v>-77980</v>
      </c>
      <c r="H44" s="20">
        <f t="shared" si="18"/>
        <v>-71064</v>
      </c>
      <c r="I44" s="20">
        <f>ROUND(-I9*$D$3,2)</f>
        <v>-18144</v>
      </c>
      <c r="J44" s="20">
        <f>ROUND(-J9*$D$3,2)</f>
        <v>-42996</v>
      </c>
      <c r="K44" s="20">
        <f>ROUND(-K9*$D$3,2)</f>
        <v>-56276</v>
      </c>
      <c r="L44" s="20">
        <f>ROUND(-L9*$D$3,2)</f>
        <v>-45764</v>
      </c>
      <c r="M44" s="20">
        <f t="shared" si="18"/>
        <v>-31336</v>
      </c>
      <c r="N44" s="20">
        <f t="shared" si="18"/>
        <v>-20616</v>
      </c>
      <c r="O44" s="46">
        <f t="shared" si="17"/>
        <v>-615392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-23999.46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-26499.46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-500-23499.46</f>
        <v>-23999.46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-26499.46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1079034.942</v>
      </c>
      <c r="C61" s="29">
        <f t="shared" si="21"/>
        <v>815363.5517</v>
      </c>
      <c r="D61" s="29">
        <f t="shared" si="21"/>
        <v>719346.4056</v>
      </c>
      <c r="E61" s="29">
        <f t="shared" si="21"/>
        <v>188235.03689999998</v>
      </c>
      <c r="F61" s="29">
        <f t="shared" si="21"/>
        <v>751106.8105</v>
      </c>
      <c r="G61" s="29">
        <f t="shared" si="21"/>
        <v>887812.9042</v>
      </c>
      <c r="H61" s="29">
        <f t="shared" si="21"/>
        <v>730843.2612000001</v>
      </c>
      <c r="I61" s="29">
        <f t="shared" si="21"/>
        <v>189534.214</v>
      </c>
      <c r="J61" s="29">
        <f>+J36+J42</f>
        <v>902495.4386</v>
      </c>
      <c r="K61" s="29">
        <f>+K36+K42</f>
        <v>751289.8563999999</v>
      </c>
      <c r="L61" s="29">
        <f>+L36+L42</f>
        <v>882672.1608</v>
      </c>
      <c r="M61" s="29">
        <f t="shared" si="21"/>
        <v>451564.326</v>
      </c>
      <c r="N61" s="29">
        <f t="shared" si="21"/>
        <v>235277.6121</v>
      </c>
      <c r="O61" s="29">
        <f>SUM(B61:N61)</f>
        <v>8584576.52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1079034.94</v>
      </c>
      <c r="C64" s="36">
        <f aca="true" t="shared" si="22" ref="C64:N64">SUM(C65:C78)</f>
        <v>815363.55</v>
      </c>
      <c r="D64" s="36">
        <f t="shared" si="22"/>
        <v>719346.41</v>
      </c>
      <c r="E64" s="36">
        <f t="shared" si="22"/>
        <v>188235.04</v>
      </c>
      <c r="F64" s="36">
        <f t="shared" si="22"/>
        <v>751106.81</v>
      </c>
      <c r="G64" s="36">
        <f t="shared" si="22"/>
        <v>887812.9</v>
      </c>
      <c r="H64" s="36">
        <f t="shared" si="22"/>
        <v>730843.26</v>
      </c>
      <c r="I64" s="36">
        <f t="shared" si="22"/>
        <v>189534.21</v>
      </c>
      <c r="J64" s="36">
        <f t="shared" si="22"/>
        <v>902495.43</v>
      </c>
      <c r="K64" s="36">
        <f t="shared" si="22"/>
        <v>751289.86</v>
      </c>
      <c r="L64" s="36">
        <f t="shared" si="22"/>
        <v>882672.16</v>
      </c>
      <c r="M64" s="36">
        <f t="shared" si="22"/>
        <v>451564.33</v>
      </c>
      <c r="N64" s="36">
        <f t="shared" si="22"/>
        <v>235277.61</v>
      </c>
      <c r="O64" s="29">
        <f>SUM(O65:O78)</f>
        <v>8584576.51</v>
      </c>
    </row>
    <row r="65" spans="1:16" ht="18.75" customHeight="1">
      <c r="A65" s="17" t="s">
        <v>69</v>
      </c>
      <c r="B65" s="36">
        <v>211035.18</v>
      </c>
      <c r="C65" s="36">
        <v>228758.64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439793.82</v>
      </c>
      <c r="P65"/>
    </row>
    <row r="66" spans="1:16" ht="18.75" customHeight="1">
      <c r="A66" s="17" t="s">
        <v>70</v>
      </c>
      <c r="B66" s="36">
        <v>867999.76</v>
      </c>
      <c r="C66" s="36">
        <v>586604.91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1454604.67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719346.41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719346.41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188235.04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188235.04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751106.81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751106.81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887812.9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887812.9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730843.26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730843.26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189534.21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189534.21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902495.43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902495.43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751289.86</v>
      </c>
      <c r="L74" s="35">
        <v>0</v>
      </c>
      <c r="M74" s="35">
        <v>0</v>
      </c>
      <c r="N74" s="35">
        <v>0</v>
      </c>
      <c r="O74" s="29">
        <f t="shared" si="23"/>
        <v>751289.86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882672.16</v>
      </c>
      <c r="M75" s="35">
        <v>0</v>
      </c>
      <c r="N75" s="35">
        <v>0</v>
      </c>
      <c r="O75" s="26">
        <f t="shared" si="23"/>
        <v>882672.16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451564.33</v>
      </c>
      <c r="N76" s="35">
        <v>0</v>
      </c>
      <c r="O76" s="29">
        <f t="shared" si="23"/>
        <v>451564.33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235277.61</v>
      </c>
      <c r="O77" s="26">
        <f t="shared" si="23"/>
        <v>235277.61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2.4494503717218037</v>
      </c>
      <c r="C82" s="44">
        <v>2.6095665681527596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2018-10-09T14:02:09Z</dcterms:modified>
  <cp:category/>
  <cp:version/>
  <cp:contentType/>
  <cp:contentStatus/>
</cp:coreProperties>
</file>