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<sst xmlns="http://schemas.openxmlformats.org/spreadsheetml/2006/main" count="112" uniqueCount="110">
  <si>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</si>
  <si>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</si>
  <si>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</si>
  <si>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</si>
  <si>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</si>
  <si>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</si>
  <si>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</si>
  <si>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</si>
  <si>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</si>
  <si>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</si>
  <si>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</si>
  <si>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</si>
  <si>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</si>
  <si>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</si>
  <si>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</si>
  <si>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</si>
  <si>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</si>
  <si>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</si>
  <si>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</si>
  <si>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</si>
  <si>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</si>
  <si>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</si>
  <si>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</si>
  <si>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</si>
  <si>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</si>
  <si>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</si>
  <si>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</si>
  <si>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</si>
  <si>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</si>
  <si>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</si>
  <si>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</si>
  <si>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</si>
  <si>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</si>
  <si>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</si>
  <si>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</si>
  <si>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</si>
  <si>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</si>
  <si>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</si>
  <si>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</si>
  <si>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</si>
  <si>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</si>
  <si>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</si>
  <si>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</si>
  <si>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</si>
  <si>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</si>
  <si>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</si>
  <si>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</si>
  <si>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</si>
  <si>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</si>
  <si>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</si>
  <si>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</si>
  <si>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</si>
  <si>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</si>
  <si>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</si>
  <si>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</si>
  <si>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</si>
  <si>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</si>
  <si>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</si>
  <si>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</si>
  <si>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</si>
  <si>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</si>
  <si>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</si>
  <si>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</si>
  <si>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</si>
  <si>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</si>
  <si>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</si>
  <si>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</si>
  <si>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</si>
  <si>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</si>
  <si>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</si>
  <si>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</si>
  <si>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</si>
  <si>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</si>
  <si>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</si>
  <si>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</si>
  <si>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</si>
  <si>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</si>
  <si>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</si>
  <si>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</si>
  <si>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</si>
  <si>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</si>
  <si>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</si>
  <si>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</si>
  <si>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</si>
  <si>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</si>
  <si>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</si>
  <si>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</si>
  <si>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</si>
  <si>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</si>
  <si>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</si>
  <si>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</si>
  <si>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</si>
  <si>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</si>
  <si>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</si>
  <si>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</si>
  <si>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</si>
  <si>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</si>
  <si>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</si>
  <si>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</si>
  <si>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</si>
  <si>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</si>
  <si>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</si>
  <si>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</si>
  <si>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</si>
  <si>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</si>
  <si>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</si>
  <si>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</si>
  <si>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</si>
  <si>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</si>
  <si>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02/10/18 - VENCIMENTO 09/10/18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</si>
</sst>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526495</v>
      </c>
      <c r="C7" s="10">
        <f>C8+C20+C24</f>
        <v>388935</v>
      </c>
      <c r="D7" s="10">
        <f>D8+D20+D24</f>
        <v>399982</v>
      </c>
      <c r="E7" s="10">
        <f>E8+E20+E24</f>
        <v>67912</v>
      </c>
      <c r="F7" s="10">
        <f aca="true" t="shared" si="0" ref="F7:N7">F8+F20+F24</f>
        <v>352055</v>
      </c>
      <c r="G7" s="10">
        <f t="shared" si="0"/>
        <v>526755</v>
      </c>
      <c r="H7" s="10">
        <f>H8+H20+H24</f>
        <v>373129</v>
      </c>
      <c r="I7" s="10">
        <f>I8+I20+I24</f>
        <v>94398</v>
      </c>
      <c r="J7" s="10">
        <f>J8+J20+J24</f>
        <v>427279</v>
      </c>
      <c r="K7" s="10">
        <f>K8+K20+K24</f>
        <v>322357</v>
      </c>
      <c r="L7" s="10">
        <f>L8+L20+L24</f>
        <v>382471</v>
      </c>
      <c r="M7" s="10">
        <f t="shared" si="0"/>
        <v>155005</v>
      </c>
      <c r="N7" s="10">
        <f t="shared" si="0"/>
        <v>96406</v>
      </c>
      <c r="O7" s="10">
        <f>+O8+O20+O24</f>
        <v>4113179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225396</v>
      </c>
      <c r="C8" s="12">
        <f>+C9+C12+C16</f>
        <v>179343</v>
      </c>
      <c r="D8" s="12">
        <f>+D9+D12+D16</f>
        <v>197432</v>
      </c>
      <c r="E8" s="12">
        <f>+E9+E12+E16</f>
        <v>30036</v>
      </c>
      <c r="F8" s="12">
        <f aca="true" t="shared" si="1" ref="F8:N8">+F9+F12+F16</f>
        <v>163389</v>
      </c>
      <c r="G8" s="12">
        <f t="shared" si="1"/>
        <v>248169</v>
      </c>
      <c r="H8" s="12">
        <f>+H9+H12+H16</f>
        <v>170010</v>
      </c>
      <c r="I8" s="12">
        <f>+I9+I12+I16</f>
        <v>45011</v>
      </c>
      <c r="J8" s="12">
        <f>+J9+J12+J16</f>
        <v>202477</v>
      </c>
      <c r="K8" s="12">
        <f>+K9+K12+K16</f>
        <v>148902</v>
      </c>
      <c r="L8" s="12">
        <f>+L9+L12+L16</f>
        <v>169971</v>
      </c>
      <c r="M8" s="12">
        <f t="shared" si="1"/>
        <v>78478</v>
      </c>
      <c r="N8" s="12">
        <f t="shared" si="1"/>
        <v>50262</v>
      </c>
      <c r="O8" s="12">
        <f>SUM(B8:N8)</f>
        <v>1908876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19023</v>
      </c>
      <c r="C9" s="14">
        <v>19730</v>
      </c>
      <c r="D9" s="14">
        <v>13013</v>
      </c>
      <c r="E9" s="14">
        <v>2297</v>
      </c>
      <c r="F9" s="14">
        <v>11597</v>
      </c>
      <c r="G9" s="14">
        <v>19998</v>
      </c>
      <c r="H9" s="14">
        <v>18535</v>
      </c>
      <c r="I9" s="14">
        <v>4785</v>
      </c>
      <c r="J9" s="14">
        <v>11320</v>
      </c>
      <c r="K9" s="14">
        <v>14697</v>
      </c>
      <c r="L9" s="14">
        <v>12255</v>
      </c>
      <c r="M9" s="14">
        <v>8096</v>
      </c>
      <c r="N9" s="14">
        <v>5422</v>
      </c>
      <c r="O9" s="12">
        <f aca="true" t="shared" si="2" ref="O9:O19">SUM(B9:N9)</f>
        <v>160768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19023</v>
      </c>
      <c r="C10" s="14">
        <f>+C9-C11</f>
        <v>19730</v>
      </c>
      <c r="D10" s="14">
        <f>+D9-D11</f>
        <v>13013</v>
      </c>
      <c r="E10" s="14">
        <f>+E9-E11</f>
        <v>2297</v>
      </c>
      <c r="F10" s="14">
        <f aca="true" t="shared" si="3" ref="F10:N10">+F9-F11</f>
        <v>11597</v>
      </c>
      <c r="G10" s="14">
        <f t="shared" si="3"/>
        <v>19998</v>
      </c>
      <c r="H10" s="14">
        <f>+H9-H11</f>
        <v>18535</v>
      </c>
      <c r="I10" s="14">
        <f>+I9-I11</f>
        <v>4785</v>
      </c>
      <c r="J10" s="14">
        <f>+J9-J11</f>
        <v>11320</v>
      </c>
      <c r="K10" s="14">
        <f>+K9-K11</f>
        <v>14697</v>
      </c>
      <c r="L10" s="14">
        <f>+L9-L11</f>
        <v>12255</v>
      </c>
      <c r="M10" s="14">
        <f t="shared" si="3"/>
        <v>8096</v>
      </c>
      <c r="N10" s="14">
        <f t="shared" si="3"/>
        <v>5422</v>
      </c>
      <c r="O10" s="12">
        <f t="shared" si="2"/>
        <v>160768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196507</v>
      </c>
      <c r="C12" s="14">
        <f>C13+C14+C15</f>
        <v>151827</v>
      </c>
      <c r="D12" s="14">
        <f>D13+D14+D15</f>
        <v>176455</v>
      </c>
      <c r="E12" s="14">
        <f>E13+E14+E15</f>
        <v>26497</v>
      </c>
      <c r="F12" s="14">
        <f aca="true" t="shared" si="4" ref="F12:N12">F13+F14+F15</f>
        <v>144439</v>
      </c>
      <c r="G12" s="14">
        <f t="shared" si="4"/>
        <v>216169</v>
      </c>
      <c r="H12" s="14">
        <f>H13+H14+H15</f>
        <v>144266</v>
      </c>
      <c r="I12" s="14">
        <f>I13+I14+I15</f>
        <v>38387</v>
      </c>
      <c r="J12" s="14">
        <f>J13+J14+J15</f>
        <v>181187</v>
      </c>
      <c r="K12" s="14">
        <f>K13+K14+K15</f>
        <v>127596</v>
      </c>
      <c r="L12" s="14">
        <f>L13+L14+L15</f>
        <v>149139</v>
      </c>
      <c r="M12" s="14">
        <f t="shared" si="4"/>
        <v>67087</v>
      </c>
      <c r="N12" s="14">
        <f t="shared" si="4"/>
        <v>43072</v>
      </c>
      <c r="O12" s="12">
        <f t="shared" si="2"/>
        <v>1662628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91047</v>
      </c>
      <c r="C13" s="14">
        <v>70582</v>
      </c>
      <c r="D13" s="14">
        <v>80705</v>
      </c>
      <c r="E13" s="14">
        <v>12207</v>
      </c>
      <c r="F13" s="14">
        <v>64747</v>
      </c>
      <c r="G13" s="14">
        <v>98366</v>
      </c>
      <c r="H13" s="14">
        <v>68457</v>
      </c>
      <c r="I13" s="14">
        <v>18525</v>
      </c>
      <c r="J13" s="14">
        <v>85596</v>
      </c>
      <c r="K13" s="14">
        <v>58326</v>
      </c>
      <c r="L13" s="14">
        <v>68324</v>
      </c>
      <c r="M13" s="14">
        <v>30023</v>
      </c>
      <c r="N13" s="14">
        <v>18923</v>
      </c>
      <c r="O13" s="12">
        <f t="shared" si="2"/>
        <v>765828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96043</v>
      </c>
      <c r="C14" s="14">
        <v>70209</v>
      </c>
      <c r="D14" s="14">
        <v>89480</v>
      </c>
      <c r="E14" s="14">
        <v>12760</v>
      </c>
      <c r="F14" s="14">
        <v>70867</v>
      </c>
      <c r="G14" s="14">
        <v>102881</v>
      </c>
      <c r="H14" s="14">
        <v>67175</v>
      </c>
      <c r="I14" s="14">
        <v>17642</v>
      </c>
      <c r="J14" s="14">
        <v>89245</v>
      </c>
      <c r="K14" s="14">
        <v>62932</v>
      </c>
      <c r="L14" s="14">
        <v>73983</v>
      </c>
      <c r="M14" s="14">
        <v>33742</v>
      </c>
      <c r="N14" s="14">
        <v>22314</v>
      </c>
      <c r="O14" s="12">
        <f t="shared" si="2"/>
        <v>809273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9417</v>
      </c>
      <c r="C15" s="14">
        <v>11036</v>
      </c>
      <c r="D15" s="14">
        <v>6270</v>
      </c>
      <c r="E15" s="14">
        <v>1530</v>
      </c>
      <c r="F15" s="14">
        <v>8825</v>
      </c>
      <c r="G15" s="14">
        <v>14922</v>
      </c>
      <c r="H15" s="14">
        <v>8634</v>
      </c>
      <c r="I15" s="14">
        <v>2220</v>
      </c>
      <c r="J15" s="14">
        <v>6346</v>
      </c>
      <c r="K15" s="14">
        <v>6338</v>
      </c>
      <c r="L15" s="14">
        <v>6832</v>
      </c>
      <c r="M15" s="14">
        <v>3322</v>
      </c>
      <c r="N15" s="14">
        <v>1835</v>
      </c>
      <c r="O15" s="12">
        <f t="shared" si="2"/>
        <v>87527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9866</v>
      </c>
      <c r="C16" s="14">
        <f>C17+C18+C19</f>
        <v>7786</v>
      </c>
      <c r="D16" s="14">
        <f>D17+D18+D19</f>
        <v>7964</v>
      </c>
      <c r="E16" s="14">
        <f>E17+E18+E19</f>
        <v>1242</v>
      </c>
      <c r="F16" s="14">
        <f aca="true" t="shared" si="5" ref="F16:N16">F17+F18+F19</f>
        <v>7353</v>
      </c>
      <c r="G16" s="14">
        <f t="shared" si="5"/>
        <v>12002</v>
      </c>
      <c r="H16" s="14">
        <f>H17+H18+H19</f>
        <v>7209</v>
      </c>
      <c r="I16" s="14">
        <f>I17+I18+I19</f>
        <v>1839</v>
      </c>
      <c r="J16" s="14">
        <f>J17+J18+J19</f>
        <v>9970</v>
      </c>
      <c r="K16" s="14">
        <f>K17+K18+K19</f>
        <v>6609</v>
      </c>
      <c r="L16" s="14">
        <f>L17+L18+L19</f>
        <v>8577</v>
      </c>
      <c r="M16" s="14">
        <f t="shared" si="5"/>
        <v>3295</v>
      </c>
      <c r="N16" s="14">
        <f t="shared" si="5"/>
        <v>1768</v>
      </c>
      <c r="O16" s="12">
        <f t="shared" si="2"/>
        <v>85480</v>
      </c>
    </row>
    <row r="17" spans="1:26" ht="18.75" customHeight="1">
      <c r="A17" s="15" t="s">
        <v>16</v>
      </c>
      <c r="B17" s="14">
        <v>9841</v>
      </c>
      <c r="C17" s="14">
        <v>7761</v>
      </c>
      <c r="D17" s="14">
        <v>7950</v>
      </c>
      <c r="E17" s="14">
        <v>1239</v>
      </c>
      <c r="F17" s="14">
        <v>7345</v>
      </c>
      <c r="G17" s="14">
        <v>11982</v>
      </c>
      <c r="H17" s="14">
        <v>7195</v>
      </c>
      <c r="I17" s="14">
        <v>1838</v>
      </c>
      <c r="J17" s="14">
        <v>9950</v>
      </c>
      <c r="K17" s="14">
        <v>6587</v>
      </c>
      <c r="L17" s="14">
        <v>8541</v>
      </c>
      <c r="M17" s="14">
        <v>3282</v>
      </c>
      <c r="N17" s="14">
        <v>1760</v>
      </c>
      <c r="O17" s="12">
        <f t="shared" si="2"/>
        <v>85271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13</v>
      </c>
      <c r="C18" s="14">
        <v>10</v>
      </c>
      <c r="D18" s="14">
        <v>7</v>
      </c>
      <c r="E18" s="14">
        <v>0</v>
      </c>
      <c r="F18" s="14">
        <v>2</v>
      </c>
      <c r="G18" s="14">
        <v>14</v>
      </c>
      <c r="H18" s="14">
        <v>10</v>
      </c>
      <c r="I18" s="14">
        <v>1</v>
      </c>
      <c r="J18" s="14">
        <v>15</v>
      </c>
      <c r="K18" s="14">
        <v>15</v>
      </c>
      <c r="L18" s="14">
        <v>21</v>
      </c>
      <c r="M18" s="14">
        <v>7</v>
      </c>
      <c r="N18" s="14">
        <v>5</v>
      </c>
      <c r="O18" s="12">
        <f t="shared" si="2"/>
        <v>120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12</v>
      </c>
      <c r="C19" s="14">
        <v>15</v>
      </c>
      <c r="D19" s="14">
        <v>7</v>
      </c>
      <c r="E19" s="14">
        <v>3</v>
      </c>
      <c r="F19" s="14">
        <v>6</v>
      </c>
      <c r="G19" s="14">
        <v>6</v>
      </c>
      <c r="H19" s="14">
        <v>4</v>
      </c>
      <c r="I19" s="14">
        <v>0</v>
      </c>
      <c r="J19" s="14">
        <v>5</v>
      </c>
      <c r="K19" s="14">
        <v>7</v>
      </c>
      <c r="L19" s="14">
        <v>15</v>
      </c>
      <c r="M19" s="14">
        <v>6</v>
      </c>
      <c r="N19" s="14">
        <v>3</v>
      </c>
      <c r="O19" s="12">
        <f t="shared" si="2"/>
        <v>89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141962</v>
      </c>
      <c r="C20" s="18">
        <f>C21+C22+C23</f>
        <v>89027</v>
      </c>
      <c r="D20" s="18">
        <f>D21+D22+D23</f>
        <v>83354</v>
      </c>
      <c r="E20" s="18">
        <f>E21+E22+E23</f>
        <v>14270</v>
      </c>
      <c r="F20" s="18">
        <f aca="true" t="shared" si="6" ref="F20:N20">F21+F22+F23</f>
        <v>76593</v>
      </c>
      <c r="G20" s="18">
        <f t="shared" si="6"/>
        <v>113741</v>
      </c>
      <c r="H20" s="18">
        <f>H21+H22+H23</f>
        <v>94001</v>
      </c>
      <c r="I20" s="18">
        <f>I21+I22+I23</f>
        <v>23413</v>
      </c>
      <c r="J20" s="18">
        <f>J21+J22+J23</f>
        <v>108403</v>
      </c>
      <c r="K20" s="18">
        <f>K21+K22+K23</f>
        <v>77512</v>
      </c>
      <c r="L20" s="18">
        <f>L21+L22+L23</f>
        <v>116063</v>
      </c>
      <c r="M20" s="18">
        <f t="shared" si="6"/>
        <v>43292</v>
      </c>
      <c r="N20" s="18">
        <f t="shared" si="6"/>
        <v>26034</v>
      </c>
      <c r="O20" s="12">
        <f aca="true" t="shared" si="7" ref="O20:O26">SUM(B20:N20)</f>
        <v>1007665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71098</v>
      </c>
      <c r="C21" s="14">
        <v>47808</v>
      </c>
      <c r="D21" s="14">
        <v>41841</v>
      </c>
      <c r="E21" s="14">
        <v>7524</v>
      </c>
      <c r="F21" s="14">
        <v>38431</v>
      </c>
      <c r="G21" s="14">
        <v>58077</v>
      </c>
      <c r="H21" s="14">
        <v>50465</v>
      </c>
      <c r="I21" s="14">
        <v>12962</v>
      </c>
      <c r="J21" s="14">
        <v>56075</v>
      </c>
      <c r="K21" s="14">
        <v>39582</v>
      </c>
      <c r="L21" s="14">
        <v>58597</v>
      </c>
      <c r="M21" s="14">
        <v>21801</v>
      </c>
      <c r="N21" s="14">
        <v>12769</v>
      </c>
      <c r="O21" s="12">
        <f t="shared" si="7"/>
        <v>517030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66150</v>
      </c>
      <c r="C22" s="14">
        <v>37194</v>
      </c>
      <c r="D22" s="14">
        <v>39129</v>
      </c>
      <c r="E22" s="14">
        <v>6198</v>
      </c>
      <c r="F22" s="14">
        <v>35125</v>
      </c>
      <c r="G22" s="14">
        <v>50520</v>
      </c>
      <c r="H22" s="14">
        <v>40295</v>
      </c>
      <c r="I22" s="14">
        <v>9687</v>
      </c>
      <c r="J22" s="14">
        <v>49181</v>
      </c>
      <c r="K22" s="14">
        <v>35344</v>
      </c>
      <c r="L22" s="14">
        <v>53761</v>
      </c>
      <c r="M22" s="14">
        <v>19980</v>
      </c>
      <c r="N22" s="14">
        <v>12466</v>
      </c>
      <c r="O22" s="12">
        <f t="shared" si="7"/>
        <v>455030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4714</v>
      </c>
      <c r="C23" s="14">
        <v>4025</v>
      </c>
      <c r="D23" s="14">
        <v>2384</v>
      </c>
      <c r="E23" s="14">
        <v>548</v>
      </c>
      <c r="F23" s="14">
        <v>3037</v>
      </c>
      <c r="G23" s="14">
        <v>5144</v>
      </c>
      <c r="H23" s="14">
        <v>3241</v>
      </c>
      <c r="I23" s="14">
        <v>764</v>
      </c>
      <c r="J23" s="14">
        <v>3147</v>
      </c>
      <c r="K23" s="14">
        <v>2586</v>
      </c>
      <c r="L23" s="14">
        <v>3705</v>
      </c>
      <c r="M23" s="14">
        <v>1511</v>
      </c>
      <c r="N23" s="14">
        <v>799</v>
      </c>
      <c r="O23" s="12">
        <f t="shared" si="7"/>
        <v>35605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159137</v>
      </c>
      <c r="C24" s="14">
        <f>C25+C26</f>
        <v>120565</v>
      </c>
      <c r="D24" s="14">
        <f>D25+D26</f>
        <v>119196</v>
      </c>
      <c r="E24" s="14">
        <f>E25+E26</f>
        <v>23606</v>
      </c>
      <c r="F24" s="14">
        <f aca="true" t="shared" si="8" ref="F24:N24">F25+F26</f>
        <v>112073</v>
      </c>
      <c r="G24" s="14">
        <f t="shared" si="8"/>
        <v>164845</v>
      </c>
      <c r="H24" s="14">
        <f>H25+H26</f>
        <v>109118</v>
      </c>
      <c r="I24" s="14">
        <f>I25+I26</f>
        <v>25974</v>
      </c>
      <c r="J24" s="14">
        <f>J25+J26</f>
        <v>116399</v>
      </c>
      <c r="K24" s="14">
        <f>K25+K26</f>
        <v>95943</v>
      </c>
      <c r="L24" s="14">
        <f>L25+L26</f>
        <v>96437</v>
      </c>
      <c r="M24" s="14">
        <f t="shared" si="8"/>
        <v>33235</v>
      </c>
      <c r="N24" s="14">
        <f t="shared" si="8"/>
        <v>20110</v>
      </c>
      <c r="O24" s="12">
        <f t="shared" si="7"/>
        <v>1196638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79513</v>
      </c>
      <c r="C25" s="14">
        <v>66394</v>
      </c>
      <c r="D25" s="14">
        <v>63973</v>
      </c>
      <c r="E25" s="14">
        <v>14037</v>
      </c>
      <c r="F25" s="14">
        <v>61936</v>
      </c>
      <c r="G25" s="14">
        <v>95864</v>
      </c>
      <c r="H25" s="14">
        <v>64875</v>
      </c>
      <c r="I25" s="14">
        <v>16403</v>
      </c>
      <c r="J25" s="14">
        <v>59431</v>
      </c>
      <c r="K25" s="14">
        <v>53157</v>
      </c>
      <c r="L25" s="14">
        <v>52037</v>
      </c>
      <c r="M25" s="14">
        <v>17620</v>
      </c>
      <c r="N25" s="14">
        <v>9674</v>
      </c>
      <c r="O25" s="12">
        <f t="shared" si="7"/>
        <v>654914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79624</v>
      </c>
      <c r="C26" s="14">
        <v>54171</v>
      </c>
      <c r="D26" s="14">
        <v>55223</v>
      </c>
      <c r="E26" s="14">
        <v>9569</v>
      </c>
      <c r="F26" s="14">
        <v>50137</v>
      </c>
      <c r="G26" s="14">
        <v>68981</v>
      </c>
      <c r="H26" s="14">
        <v>44243</v>
      </c>
      <c r="I26" s="14">
        <v>9571</v>
      </c>
      <c r="J26" s="14">
        <v>56968</v>
      </c>
      <c r="K26" s="14">
        <v>42786</v>
      </c>
      <c r="L26" s="14">
        <v>44400</v>
      </c>
      <c r="M26" s="14">
        <v>15615</v>
      </c>
      <c r="N26" s="14">
        <v>10436</v>
      </c>
      <c r="O26" s="12">
        <f t="shared" si="7"/>
        <v>541724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1155358.702</v>
      </c>
      <c r="C36" s="60">
        <f aca="true" t="shared" si="11" ref="C36:N36">C37+C38+C39+C40</f>
        <v>900831.4934999999</v>
      </c>
      <c r="D36" s="60">
        <f t="shared" si="11"/>
        <v>794911.2374000001</v>
      </c>
      <c r="E36" s="60">
        <f t="shared" si="11"/>
        <v>200971.9816</v>
      </c>
      <c r="F36" s="60">
        <f t="shared" si="11"/>
        <v>795569.3625</v>
      </c>
      <c r="G36" s="60">
        <f t="shared" si="11"/>
        <v>937340.053</v>
      </c>
      <c r="H36" s="60">
        <f t="shared" si="11"/>
        <v>812294.4004</v>
      </c>
      <c r="I36" s="60">
        <f>I37+I38+I39+I40</f>
        <v>206580.58320000002</v>
      </c>
      <c r="J36" s="60">
        <f>J37+J38+J39+J40</f>
        <v>939188.5786</v>
      </c>
      <c r="K36" s="60">
        <f>K37+K38+K39+K40</f>
        <v>814952.5721999999</v>
      </c>
      <c r="L36" s="60">
        <f>L37+L38+L39+L40</f>
        <v>939861.3093999999</v>
      </c>
      <c r="M36" s="60">
        <f t="shared" si="11"/>
        <v>480572.85250000004</v>
      </c>
      <c r="N36" s="60">
        <f t="shared" si="11"/>
        <v>254621.4086</v>
      </c>
      <c r="O36" s="60">
        <f>O37+O38+O39+O40</f>
        <v>9233054.5349</v>
      </c>
    </row>
    <row r="37" spans="1:15" ht="18.75" customHeight="1">
      <c r="A37" s="57" t="s">
        <v>49</v>
      </c>
      <c r="B37" s="54">
        <f aca="true" t="shared" si="12" ref="B37:N37">B29*B7</f>
        <v>1150707.472</v>
      </c>
      <c r="C37" s="54">
        <f t="shared" si="12"/>
        <v>893811.5234999999</v>
      </c>
      <c r="D37" s="54">
        <f t="shared" si="12"/>
        <v>784244.7074000001</v>
      </c>
      <c r="E37" s="54">
        <f t="shared" si="12"/>
        <v>200971.9816</v>
      </c>
      <c r="F37" s="54">
        <f t="shared" si="12"/>
        <v>792651.8325</v>
      </c>
      <c r="G37" s="54">
        <f t="shared" si="12"/>
        <v>932672.4029999999</v>
      </c>
      <c r="H37" s="54">
        <f t="shared" si="12"/>
        <v>808794.4204000001</v>
      </c>
      <c r="I37" s="54">
        <f>I29*I7</f>
        <v>206580.58320000002</v>
      </c>
      <c r="J37" s="54">
        <f>J29*J7</f>
        <v>928648.1786</v>
      </c>
      <c r="K37" s="54">
        <f>K29*K7</f>
        <v>800928.2021999999</v>
      </c>
      <c r="L37" s="54">
        <f>L29*L7</f>
        <v>929939.9894</v>
      </c>
      <c r="M37" s="54">
        <f t="shared" si="12"/>
        <v>475322.8325</v>
      </c>
      <c r="N37" s="54">
        <f t="shared" si="12"/>
        <v>252882.5786</v>
      </c>
      <c r="O37" s="56">
        <f>SUM(B37:N37)</f>
        <v>9158156.7049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10666.53</v>
      </c>
      <c r="E40" s="54">
        <v>0</v>
      </c>
      <c r="F40" s="54">
        <v>2917.53</v>
      </c>
      <c r="G40" s="54">
        <v>4667.65</v>
      </c>
      <c r="H40" s="54">
        <v>3499.98</v>
      </c>
      <c r="I40" s="54">
        <v>0</v>
      </c>
      <c r="J40" s="54">
        <v>10540.4</v>
      </c>
      <c r="K40" s="54">
        <v>14024.37</v>
      </c>
      <c r="L40" s="54">
        <v>9921.32</v>
      </c>
      <c r="M40" s="54">
        <v>5250.02</v>
      </c>
      <c r="N40" s="54">
        <v>1738.83</v>
      </c>
      <c r="O40" s="56">
        <f>SUM(B40:N40)</f>
        <v>74897.83000000002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-76092</v>
      </c>
      <c r="C42" s="25">
        <f aca="true" t="shared" si="15" ref="C42:N42">+C43+C46+C58+C59</f>
        <v>-78920</v>
      </c>
      <c r="D42" s="25">
        <f t="shared" si="15"/>
        <v>-76079.34</v>
      </c>
      <c r="E42" s="25">
        <f t="shared" si="15"/>
        <v>-9188</v>
      </c>
      <c r="F42" s="25">
        <f t="shared" si="15"/>
        <v>-46888</v>
      </c>
      <c r="G42" s="25">
        <f t="shared" si="15"/>
        <v>-80492</v>
      </c>
      <c r="H42" s="25">
        <f t="shared" si="15"/>
        <v>-74140</v>
      </c>
      <c r="I42" s="25">
        <f>+I43+I46+I58+I59</f>
        <v>149360</v>
      </c>
      <c r="J42" s="25">
        <f>+J43+J46+J58+J59</f>
        <v>-45280</v>
      </c>
      <c r="K42" s="25">
        <f>+K43+K46+K58+K59</f>
        <v>-58788</v>
      </c>
      <c r="L42" s="25">
        <f>+L43+L46+L58+L59</f>
        <v>-49020</v>
      </c>
      <c r="M42" s="25">
        <f t="shared" si="15"/>
        <v>-32384</v>
      </c>
      <c r="N42" s="25">
        <f t="shared" si="15"/>
        <v>-21688</v>
      </c>
      <c r="O42" s="25">
        <f>+O43+O46+O58+O59</f>
        <v>-499599.33999999997</v>
      </c>
    </row>
    <row r="43" spans="1:15" ht="18.75" customHeight="1">
      <c r="A43" s="17" t="s">
        <v>54</v>
      </c>
      <c r="B43" s="26">
        <f>B44+B45</f>
        <v>-76092</v>
      </c>
      <c r="C43" s="26">
        <f>C44+C45</f>
        <v>-78920</v>
      </c>
      <c r="D43" s="26">
        <f>D44+D45</f>
        <v>-52052</v>
      </c>
      <c r="E43" s="26">
        <f>E44+E45</f>
        <v>-9188</v>
      </c>
      <c r="F43" s="26">
        <f aca="true" t="shared" si="16" ref="F43:N43">F44+F45</f>
        <v>-46388</v>
      </c>
      <c r="G43" s="26">
        <f t="shared" si="16"/>
        <v>-79992</v>
      </c>
      <c r="H43" s="26">
        <f t="shared" si="16"/>
        <v>-74140</v>
      </c>
      <c r="I43" s="26">
        <f>I44+I45</f>
        <v>-19140</v>
      </c>
      <c r="J43" s="26">
        <f>J44+J45</f>
        <v>-45280</v>
      </c>
      <c r="K43" s="26">
        <f>K44+K45</f>
        <v>-58788</v>
      </c>
      <c r="L43" s="26">
        <f>L44+L45</f>
        <v>-49020</v>
      </c>
      <c r="M43" s="26">
        <f t="shared" si="16"/>
        <v>-32384</v>
      </c>
      <c r="N43" s="26">
        <f t="shared" si="16"/>
        <v>-21688</v>
      </c>
      <c r="O43" s="25">
        <f aca="true" t="shared" si="17" ref="O43:O59">SUM(B43:N43)</f>
        <v>-643072</v>
      </c>
    </row>
    <row r="44" spans="1:26" ht="18.75" customHeight="1">
      <c r="A44" s="13" t="s">
        <v>55</v>
      </c>
      <c r="B44" s="20">
        <f>ROUND(-B9*$D$3,2)</f>
        <v>-76092</v>
      </c>
      <c r="C44" s="20">
        <f>ROUND(-C9*$D$3,2)</f>
        <v>-78920</v>
      </c>
      <c r="D44" s="20">
        <f>ROUND(-D9*$D$3,2)</f>
        <v>-52052</v>
      </c>
      <c r="E44" s="20">
        <f>ROUND(-E9*$D$3,2)</f>
        <v>-9188</v>
      </c>
      <c r="F44" s="20">
        <f aca="true" t="shared" si="18" ref="F44:N44">ROUND(-F9*$D$3,2)</f>
        <v>-46388</v>
      </c>
      <c r="G44" s="20">
        <f t="shared" si="18"/>
        <v>-79992</v>
      </c>
      <c r="H44" s="20">
        <f t="shared" si="18"/>
        <v>-74140</v>
      </c>
      <c r="I44" s="20">
        <f>ROUND(-I9*$D$3,2)</f>
        <v>-19140</v>
      </c>
      <c r="J44" s="20">
        <f>ROUND(-J9*$D$3,2)</f>
        <v>-45280</v>
      </c>
      <c r="K44" s="20">
        <f>ROUND(-K9*$D$3,2)</f>
        <v>-58788</v>
      </c>
      <c r="L44" s="20">
        <f>ROUND(-L9*$D$3,2)</f>
        <v>-49020</v>
      </c>
      <c r="M44" s="20">
        <f t="shared" si="18"/>
        <v>-32384</v>
      </c>
      <c r="N44" s="20">
        <f t="shared" si="18"/>
        <v>-21688</v>
      </c>
      <c r="O44" s="46">
        <f t="shared" si="17"/>
        <v>-643072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-24027.34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168500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143472.66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-500-23527.34</f>
        <v>-24027.34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-26527.34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170000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170000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1079266.702</v>
      </c>
      <c r="C61" s="29">
        <f t="shared" si="21"/>
        <v>821911.4934999999</v>
      </c>
      <c r="D61" s="29">
        <f t="shared" si="21"/>
        <v>718831.8974000001</v>
      </c>
      <c r="E61" s="29">
        <f t="shared" si="21"/>
        <v>191783.9816</v>
      </c>
      <c r="F61" s="29">
        <f t="shared" si="21"/>
        <v>748681.3625</v>
      </c>
      <c r="G61" s="29">
        <f t="shared" si="21"/>
        <v>856848.053</v>
      </c>
      <c r="H61" s="29">
        <f t="shared" si="21"/>
        <v>738154.4004</v>
      </c>
      <c r="I61" s="29">
        <f t="shared" si="21"/>
        <v>355940.5832</v>
      </c>
      <c r="J61" s="29">
        <f>+J36+J42</f>
        <v>893908.5786</v>
      </c>
      <c r="K61" s="29">
        <f>+K36+K42</f>
        <v>756164.5721999999</v>
      </c>
      <c r="L61" s="29">
        <f>+L36+L42</f>
        <v>890841.3093999999</v>
      </c>
      <c r="M61" s="29">
        <f t="shared" si="21"/>
        <v>448188.85250000004</v>
      </c>
      <c r="N61" s="29">
        <f t="shared" si="21"/>
        <v>232933.4086</v>
      </c>
      <c r="O61" s="29">
        <f>SUM(B61:N61)</f>
        <v>8733455.1949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1079266.7</v>
      </c>
      <c r="C64" s="36">
        <f aca="true" t="shared" si="22" ref="C64:N64">SUM(C65:C78)</f>
        <v>821911.5</v>
      </c>
      <c r="D64" s="36">
        <f t="shared" si="22"/>
        <v>718831.9</v>
      </c>
      <c r="E64" s="36">
        <f t="shared" si="22"/>
        <v>191783.98</v>
      </c>
      <c r="F64" s="36">
        <f t="shared" si="22"/>
        <v>748681.36</v>
      </c>
      <c r="G64" s="36">
        <f t="shared" si="22"/>
        <v>856848.05</v>
      </c>
      <c r="H64" s="36">
        <f t="shared" si="22"/>
        <v>738154.4</v>
      </c>
      <c r="I64" s="36">
        <f t="shared" si="22"/>
        <v>355940.58</v>
      </c>
      <c r="J64" s="36">
        <f t="shared" si="22"/>
        <v>893908.58</v>
      </c>
      <c r="K64" s="36">
        <f t="shared" si="22"/>
        <v>756164.57</v>
      </c>
      <c r="L64" s="36">
        <f t="shared" si="22"/>
        <v>890841.31</v>
      </c>
      <c r="M64" s="36">
        <f t="shared" si="22"/>
        <v>448188.85</v>
      </c>
      <c r="N64" s="36">
        <f t="shared" si="22"/>
        <v>232933.41</v>
      </c>
      <c r="O64" s="29">
        <f>SUM(O65:O78)</f>
        <v>8733455.190000001</v>
      </c>
    </row>
    <row r="65" spans="1:16" ht="18.75" customHeight="1">
      <c r="A65" s="17" t="s">
        <v>69</v>
      </c>
      <c r="B65" s="36">
        <v>214517.96</v>
      </c>
      <c r="C65" s="36">
        <v>233038.6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447556.56</v>
      </c>
      <c r="P65"/>
    </row>
    <row r="66" spans="1:16" ht="18.75" customHeight="1">
      <c r="A66" s="17" t="s">
        <v>70</v>
      </c>
      <c r="B66" s="36">
        <v>864748.74</v>
      </c>
      <c r="C66" s="36">
        <v>588872.9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1453621.6400000001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718831.9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718831.9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191783.98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191783.98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748681.36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748681.36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856848.05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856848.05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738154.4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738154.4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355940.58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355940.58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893908.58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893908.58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756164.57</v>
      </c>
      <c r="L74" s="35">
        <v>0</v>
      </c>
      <c r="M74" s="35">
        <v>0</v>
      </c>
      <c r="N74" s="35">
        <v>0</v>
      </c>
      <c r="O74" s="29">
        <f t="shared" si="23"/>
        <v>756164.57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890841.31</v>
      </c>
      <c r="M75" s="35">
        <v>0</v>
      </c>
      <c r="N75" s="35">
        <v>0</v>
      </c>
      <c r="O75" s="26">
        <f t="shared" si="23"/>
        <v>890841.31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448188.85</v>
      </c>
      <c r="N76" s="35">
        <v>0</v>
      </c>
      <c r="O76" s="29">
        <f t="shared" si="23"/>
        <v>448188.85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232933.41</v>
      </c>
      <c r="O77" s="26">
        <f t="shared" si="23"/>
        <v>232933.41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2.4440553166978267</v>
      </c>
      <c r="C82" s="44">
        <v>2.605650693298626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2018-10-08T17:58:27Z</dcterms:modified>
  <cp:category/>
  <cp:version/>
  <cp:contentType/>
  <cp:contentStatus/>
</cp:coreProperties>
</file>