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<sst xmlns="http://schemas.openxmlformats.org/spreadsheetml/2006/main" count="112" uniqueCount="110">
  <si>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</si>
  <si>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</si>
  <si>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</si>
  <si>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</si>
  <si>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</si>
  <si>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</si>
  <si>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</si>
  <si>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</si>
  <si>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</si>
  <si>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</si>
  <si>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</si>
  <si>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</si>
  <si>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</si>
  <si>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</si>
  <si>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</si>
  <si>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</si>
  <si>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</si>
  <si>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</si>
  <si>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</si>
  <si>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</si>
  <si>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</si>
  <si>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</si>
  <si>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</si>
  <si>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</si>
  <si>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</si>
  <si>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</si>
  <si>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</si>
  <si>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</si>
  <si>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</si>
  <si>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</si>
  <si>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</si>
  <si>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</si>
  <si>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</si>
  <si>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</si>
  <si>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</si>
  <si>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</si>
  <si>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</si>
  <si>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</si>
  <si>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</si>
  <si>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</si>
  <si>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</si>
  <si>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</si>
  <si>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</si>
  <si>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</si>
  <si>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</si>
  <si>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</si>
  <si>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</si>
  <si>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</si>
  <si>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</si>
  <si>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</si>
  <si>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</si>
  <si>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</si>
  <si>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</si>
  <si>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</si>
  <si>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</si>
  <si>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</si>
  <si>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</si>
  <si>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</si>
  <si>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</si>
  <si>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</si>
  <si>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</si>
  <si>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</si>
  <si>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</si>
  <si>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</si>
  <si>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</si>
  <si>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</si>
  <si>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</si>
  <si>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</si>
  <si>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</si>
  <si>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</si>
  <si>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</si>
  <si>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</si>
  <si>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</si>
  <si>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</si>
  <si>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</si>
  <si>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</si>
  <si>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</si>
  <si>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</si>
  <si>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</si>
  <si>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</si>
  <si>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</si>
  <si>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</si>
  <si>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</si>
  <si>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</si>
  <si>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</si>
  <si>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</si>
  <si>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</si>
  <si>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</si>
  <si>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</si>
  <si>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</si>
  <si>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</si>
  <si>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</si>
  <si>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</si>
  <si>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</si>
  <si>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</si>
  <si>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</si>
  <si>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</si>
  <si>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</si>
  <si>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</si>
  <si>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</si>
  <si>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</si>
  <si>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</si>
  <si>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</si>
  <si>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</si>
  <si>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</si>
  <si>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</si>
  <si>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</si>
  <si>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</si>
  <si>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</si>
  <si>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01/10/18 - VENCIMENTO 08/10/18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</si>
</sst>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504421</v>
      </c>
      <c r="C7" s="10">
        <f>C8+C20+C24</f>
        <v>373910</v>
      </c>
      <c r="D7" s="10">
        <f>D8+D20+D24</f>
        <v>380346</v>
      </c>
      <c r="E7" s="10">
        <f>E8+E20+E24</f>
        <v>64653</v>
      </c>
      <c r="F7" s="10">
        <f aca="true" t="shared" si="0" ref="F7:N7">F8+F20+F24</f>
        <v>335983</v>
      </c>
      <c r="G7" s="10">
        <f t="shared" si="0"/>
        <v>504184</v>
      </c>
      <c r="H7" s="10">
        <f>H8+H20+H24</f>
        <v>354112</v>
      </c>
      <c r="I7" s="10">
        <f>I8+I20+I24</f>
        <v>90732</v>
      </c>
      <c r="J7" s="10">
        <f>J8+J20+J24</f>
        <v>416003</v>
      </c>
      <c r="K7" s="10">
        <f>K8+K20+K24</f>
        <v>307996</v>
      </c>
      <c r="L7" s="10">
        <f>L8+L20+L24</f>
        <v>363425</v>
      </c>
      <c r="M7" s="10">
        <f t="shared" si="0"/>
        <v>149875</v>
      </c>
      <c r="N7" s="10">
        <f t="shared" si="0"/>
        <v>91587</v>
      </c>
      <c r="O7" s="10">
        <f>+O8+O20+O24</f>
        <v>3937227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220300</v>
      </c>
      <c r="C8" s="12">
        <f>+C9+C12+C16</f>
        <v>175519</v>
      </c>
      <c r="D8" s="12">
        <f>+D9+D12+D16</f>
        <v>190484</v>
      </c>
      <c r="E8" s="12">
        <f>+E9+E12+E16</f>
        <v>29435</v>
      </c>
      <c r="F8" s="12">
        <f aca="true" t="shared" si="1" ref="F8:N8">+F9+F12+F16</f>
        <v>159049</v>
      </c>
      <c r="G8" s="12">
        <f t="shared" si="1"/>
        <v>242777</v>
      </c>
      <c r="H8" s="12">
        <f>+H9+H12+H16</f>
        <v>164599</v>
      </c>
      <c r="I8" s="12">
        <f>+I9+I12+I16</f>
        <v>43882</v>
      </c>
      <c r="J8" s="12">
        <f>+J9+J12+J16</f>
        <v>199366</v>
      </c>
      <c r="K8" s="12">
        <f>+K9+K12+K16</f>
        <v>145435</v>
      </c>
      <c r="L8" s="12">
        <f>+L9+L12+L16</f>
        <v>165141</v>
      </c>
      <c r="M8" s="12">
        <f t="shared" si="1"/>
        <v>77101</v>
      </c>
      <c r="N8" s="12">
        <f t="shared" si="1"/>
        <v>48554</v>
      </c>
      <c r="O8" s="12">
        <f>SUM(B8:N8)</f>
        <v>1861642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21737</v>
      </c>
      <c r="C9" s="14">
        <v>22106</v>
      </c>
      <c r="D9" s="14">
        <v>15419</v>
      </c>
      <c r="E9" s="14">
        <v>2709</v>
      </c>
      <c r="F9" s="14">
        <v>13271</v>
      </c>
      <c r="G9" s="14">
        <v>22817</v>
      </c>
      <c r="H9" s="14">
        <v>20525</v>
      </c>
      <c r="I9" s="14">
        <v>5300</v>
      </c>
      <c r="J9" s="14">
        <v>14032</v>
      </c>
      <c r="K9" s="14">
        <v>16773</v>
      </c>
      <c r="L9" s="14">
        <v>13821</v>
      </c>
      <c r="M9" s="14">
        <v>8931</v>
      </c>
      <c r="N9" s="14">
        <v>5966</v>
      </c>
      <c r="O9" s="12">
        <f aca="true" t="shared" si="2" ref="O9:O19">SUM(B9:N9)</f>
        <v>183407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21737</v>
      </c>
      <c r="C10" s="14">
        <f>+C9-C11</f>
        <v>22106</v>
      </c>
      <c r="D10" s="14">
        <f>+D9-D11</f>
        <v>15419</v>
      </c>
      <c r="E10" s="14">
        <f>+E9-E11</f>
        <v>2709</v>
      </c>
      <c r="F10" s="14">
        <f aca="true" t="shared" si="3" ref="F10:N10">+F9-F11</f>
        <v>13271</v>
      </c>
      <c r="G10" s="14">
        <f t="shared" si="3"/>
        <v>22817</v>
      </c>
      <c r="H10" s="14">
        <f>+H9-H11</f>
        <v>20525</v>
      </c>
      <c r="I10" s="14">
        <f>+I9-I11</f>
        <v>5300</v>
      </c>
      <c r="J10" s="14">
        <f>+J9-J11</f>
        <v>14032</v>
      </c>
      <c r="K10" s="14">
        <f>+K9-K11</f>
        <v>16773</v>
      </c>
      <c r="L10" s="14">
        <f>+L9-L11</f>
        <v>13821</v>
      </c>
      <c r="M10" s="14">
        <f t="shared" si="3"/>
        <v>8931</v>
      </c>
      <c r="N10" s="14">
        <f t="shared" si="3"/>
        <v>5966</v>
      </c>
      <c r="O10" s="12">
        <f t="shared" si="2"/>
        <v>183407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188941</v>
      </c>
      <c r="C12" s="14">
        <f>C13+C14+C15</f>
        <v>146026</v>
      </c>
      <c r="D12" s="14">
        <f>D13+D14+D15</f>
        <v>167689</v>
      </c>
      <c r="E12" s="14">
        <f>E13+E14+E15</f>
        <v>25549</v>
      </c>
      <c r="F12" s="14">
        <f aca="true" t="shared" si="4" ref="F12:N12">F13+F14+F15</f>
        <v>138679</v>
      </c>
      <c r="G12" s="14">
        <f t="shared" si="4"/>
        <v>208649</v>
      </c>
      <c r="H12" s="14">
        <f>H13+H14+H15</f>
        <v>137349</v>
      </c>
      <c r="I12" s="14">
        <f>I13+I14+I15</f>
        <v>36822</v>
      </c>
      <c r="J12" s="14">
        <f>J13+J14+J15</f>
        <v>175989</v>
      </c>
      <c r="K12" s="14">
        <f>K13+K14+K15</f>
        <v>122203</v>
      </c>
      <c r="L12" s="14">
        <f>L13+L14+L15</f>
        <v>143139</v>
      </c>
      <c r="M12" s="14">
        <f t="shared" si="4"/>
        <v>65048</v>
      </c>
      <c r="N12" s="14">
        <f t="shared" si="4"/>
        <v>40954</v>
      </c>
      <c r="O12" s="12">
        <f t="shared" si="2"/>
        <v>1597037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88796</v>
      </c>
      <c r="C13" s="14">
        <v>68651</v>
      </c>
      <c r="D13" s="14">
        <v>77429</v>
      </c>
      <c r="E13" s="14">
        <v>12053</v>
      </c>
      <c r="F13" s="14">
        <v>63039</v>
      </c>
      <c r="G13" s="14">
        <v>95937</v>
      </c>
      <c r="H13" s="14">
        <v>65845</v>
      </c>
      <c r="I13" s="14">
        <v>17922</v>
      </c>
      <c r="J13" s="14">
        <v>84535</v>
      </c>
      <c r="K13" s="14">
        <v>56782</v>
      </c>
      <c r="L13" s="14">
        <v>66354</v>
      </c>
      <c r="M13" s="14">
        <v>29574</v>
      </c>
      <c r="N13" s="14">
        <v>17965</v>
      </c>
      <c r="O13" s="12">
        <f t="shared" si="2"/>
        <v>744882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91803</v>
      </c>
      <c r="C14" s="14">
        <v>67570</v>
      </c>
      <c r="D14" s="14">
        <v>84692</v>
      </c>
      <c r="E14" s="14">
        <v>12123</v>
      </c>
      <c r="F14" s="14">
        <v>67610</v>
      </c>
      <c r="G14" s="14">
        <v>99220</v>
      </c>
      <c r="H14" s="14">
        <v>63792</v>
      </c>
      <c r="I14" s="14">
        <v>16884</v>
      </c>
      <c r="J14" s="14">
        <v>85683</v>
      </c>
      <c r="K14" s="14">
        <v>59643</v>
      </c>
      <c r="L14" s="14">
        <v>70863</v>
      </c>
      <c r="M14" s="14">
        <v>32479</v>
      </c>
      <c r="N14" s="14">
        <v>21357</v>
      </c>
      <c r="O14" s="12">
        <f t="shared" si="2"/>
        <v>773719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8342</v>
      </c>
      <c r="C15" s="14">
        <v>9805</v>
      </c>
      <c r="D15" s="14">
        <v>5568</v>
      </c>
      <c r="E15" s="14">
        <v>1373</v>
      </c>
      <c r="F15" s="14">
        <v>8030</v>
      </c>
      <c r="G15" s="14">
        <v>13492</v>
      </c>
      <c r="H15" s="14">
        <v>7712</v>
      </c>
      <c r="I15" s="14">
        <v>2016</v>
      </c>
      <c r="J15" s="14">
        <v>5771</v>
      </c>
      <c r="K15" s="14">
        <v>5778</v>
      </c>
      <c r="L15" s="14">
        <v>5922</v>
      </c>
      <c r="M15" s="14">
        <v>2995</v>
      </c>
      <c r="N15" s="14">
        <v>1632</v>
      </c>
      <c r="O15" s="12">
        <f t="shared" si="2"/>
        <v>78436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9622</v>
      </c>
      <c r="C16" s="14">
        <f>C17+C18+C19</f>
        <v>7387</v>
      </c>
      <c r="D16" s="14">
        <f>D17+D18+D19</f>
        <v>7376</v>
      </c>
      <c r="E16" s="14">
        <f>E17+E18+E19</f>
        <v>1177</v>
      </c>
      <c r="F16" s="14">
        <f aca="true" t="shared" si="5" ref="F16:N16">F17+F18+F19</f>
        <v>7099</v>
      </c>
      <c r="G16" s="14">
        <f t="shared" si="5"/>
        <v>11311</v>
      </c>
      <c r="H16" s="14">
        <f>H17+H18+H19</f>
        <v>6725</v>
      </c>
      <c r="I16" s="14">
        <f>I17+I18+I19</f>
        <v>1760</v>
      </c>
      <c r="J16" s="14">
        <f>J17+J18+J19</f>
        <v>9345</v>
      </c>
      <c r="K16" s="14">
        <f>K17+K18+K19</f>
        <v>6459</v>
      </c>
      <c r="L16" s="14">
        <f>L17+L18+L19</f>
        <v>8181</v>
      </c>
      <c r="M16" s="14">
        <f t="shared" si="5"/>
        <v>3122</v>
      </c>
      <c r="N16" s="14">
        <f t="shared" si="5"/>
        <v>1634</v>
      </c>
      <c r="O16" s="12">
        <f t="shared" si="2"/>
        <v>81198</v>
      </c>
    </row>
    <row r="17" spans="1:26" ht="18.75" customHeight="1">
      <c r="A17" s="15" t="s">
        <v>16</v>
      </c>
      <c r="B17" s="14">
        <v>9598</v>
      </c>
      <c r="C17" s="14">
        <v>7363</v>
      </c>
      <c r="D17" s="14">
        <v>7364</v>
      </c>
      <c r="E17" s="14">
        <v>1172</v>
      </c>
      <c r="F17" s="14">
        <v>7085</v>
      </c>
      <c r="G17" s="14">
        <v>11293</v>
      </c>
      <c r="H17" s="14">
        <v>6716</v>
      </c>
      <c r="I17" s="14">
        <v>1757</v>
      </c>
      <c r="J17" s="14">
        <v>9325</v>
      </c>
      <c r="K17" s="14">
        <v>6442</v>
      </c>
      <c r="L17" s="14">
        <v>8145</v>
      </c>
      <c r="M17" s="14">
        <v>3115</v>
      </c>
      <c r="N17" s="14">
        <v>1631</v>
      </c>
      <c r="O17" s="12">
        <f t="shared" si="2"/>
        <v>81006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14</v>
      </c>
      <c r="C18" s="14">
        <v>11</v>
      </c>
      <c r="D18" s="14">
        <v>7</v>
      </c>
      <c r="E18" s="14">
        <v>2</v>
      </c>
      <c r="F18" s="14">
        <v>2</v>
      </c>
      <c r="G18" s="14">
        <v>14</v>
      </c>
      <c r="H18" s="14">
        <v>6</v>
      </c>
      <c r="I18" s="14">
        <v>1</v>
      </c>
      <c r="J18" s="14">
        <v>14</v>
      </c>
      <c r="K18" s="14">
        <v>12</v>
      </c>
      <c r="L18" s="14">
        <v>22</v>
      </c>
      <c r="M18" s="14">
        <v>5</v>
      </c>
      <c r="N18" s="14">
        <v>3</v>
      </c>
      <c r="O18" s="12">
        <f t="shared" si="2"/>
        <v>113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10</v>
      </c>
      <c r="C19" s="14">
        <v>13</v>
      </c>
      <c r="D19" s="14">
        <v>5</v>
      </c>
      <c r="E19" s="14">
        <v>3</v>
      </c>
      <c r="F19" s="14">
        <v>12</v>
      </c>
      <c r="G19" s="14">
        <v>4</v>
      </c>
      <c r="H19" s="14">
        <v>3</v>
      </c>
      <c r="I19" s="14">
        <v>2</v>
      </c>
      <c r="J19" s="14">
        <v>6</v>
      </c>
      <c r="K19" s="14">
        <v>5</v>
      </c>
      <c r="L19" s="14">
        <v>14</v>
      </c>
      <c r="M19" s="14">
        <v>2</v>
      </c>
      <c r="N19" s="14">
        <v>0</v>
      </c>
      <c r="O19" s="12">
        <f t="shared" si="2"/>
        <v>79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136001</v>
      </c>
      <c r="C20" s="18">
        <f>C21+C22+C23</f>
        <v>85506</v>
      </c>
      <c r="D20" s="18">
        <f>D21+D22+D23</f>
        <v>79662</v>
      </c>
      <c r="E20" s="18">
        <f>E21+E22+E23</f>
        <v>13734</v>
      </c>
      <c r="F20" s="18">
        <f aca="true" t="shared" si="6" ref="F20:N20">F21+F22+F23</f>
        <v>72791</v>
      </c>
      <c r="G20" s="18">
        <f t="shared" si="6"/>
        <v>108691</v>
      </c>
      <c r="H20" s="18">
        <f>H21+H22+H23</f>
        <v>88815</v>
      </c>
      <c r="I20" s="18">
        <f>I21+I22+I23</f>
        <v>22267</v>
      </c>
      <c r="J20" s="18">
        <f>J21+J22+J23</f>
        <v>105813</v>
      </c>
      <c r="K20" s="18">
        <f>K21+K22+K23</f>
        <v>73775</v>
      </c>
      <c r="L20" s="18">
        <f>L21+L22+L23</f>
        <v>109548</v>
      </c>
      <c r="M20" s="18">
        <f t="shared" si="6"/>
        <v>42201</v>
      </c>
      <c r="N20" s="18">
        <f t="shared" si="6"/>
        <v>24699</v>
      </c>
      <c r="O20" s="12">
        <f aca="true" t="shared" si="7" ref="O20:O26">SUM(B20:N20)</f>
        <v>963503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68833</v>
      </c>
      <c r="C21" s="14">
        <v>46204</v>
      </c>
      <c r="D21" s="14">
        <v>40575</v>
      </c>
      <c r="E21" s="14">
        <v>7248</v>
      </c>
      <c r="F21" s="14">
        <v>36819</v>
      </c>
      <c r="G21" s="14">
        <v>55643</v>
      </c>
      <c r="H21" s="14">
        <v>47905</v>
      </c>
      <c r="I21" s="14">
        <v>12491</v>
      </c>
      <c r="J21" s="14">
        <v>55826</v>
      </c>
      <c r="K21" s="14">
        <v>38153</v>
      </c>
      <c r="L21" s="14">
        <v>55518</v>
      </c>
      <c r="M21" s="14">
        <v>21668</v>
      </c>
      <c r="N21" s="14">
        <v>12254</v>
      </c>
      <c r="O21" s="12">
        <f t="shared" si="7"/>
        <v>499137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63060</v>
      </c>
      <c r="C22" s="14">
        <v>35713</v>
      </c>
      <c r="D22" s="14">
        <v>37053</v>
      </c>
      <c r="E22" s="14">
        <v>5968</v>
      </c>
      <c r="F22" s="14">
        <v>33200</v>
      </c>
      <c r="G22" s="14">
        <v>48541</v>
      </c>
      <c r="H22" s="14">
        <v>38009</v>
      </c>
      <c r="I22" s="14">
        <v>9093</v>
      </c>
      <c r="J22" s="14">
        <v>46963</v>
      </c>
      <c r="K22" s="14">
        <v>33305</v>
      </c>
      <c r="L22" s="14">
        <v>50769</v>
      </c>
      <c r="M22" s="14">
        <v>19270</v>
      </c>
      <c r="N22" s="14">
        <v>11752</v>
      </c>
      <c r="O22" s="12">
        <f t="shared" si="7"/>
        <v>432696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4108</v>
      </c>
      <c r="C23" s="14">
        <v>3589</v>
      </c>
      <c r="D23" s="14">
        <v>2034</v>
      </c>
      <c r="E23" s="14">
        <v>518</v>
      </c>
      <c r="F23" s="14">
        <v>2772</v>
      </c>
      <c r="G23" s="14">
        <v>4507</v>
      </c>
      <c r="H23" s="14">
        <v>2901</v>
      </c>
      <c r="I23" s="14">
        <v>683</v>
      </c>
      <c r="J23" s="14">
        <v>3024</v>
      </c>
      <c r="K23" s="14">
        <v>2317</v>
      </c>
      <c r="L23" s="14">
        <v>3261</v>
      </c>
      <c r="M23" s="14">
        <v>1263</v>
      </c>
      <c r="N23" s="14">
        <v>693</v>
      </c>
      <c r="O23" s="12">
        <f t="shared" si="7"/>
        <v>31670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148120</v>
      </c>
      <c r="C24" s="14">
        <f>C25+C26</f>
        <v>112885</v>
      </c>
      <c r="D24" s="14">
        <f>D25+D26</f>
        <v>110200</v>
      </c>
      <c r="E24" s="14">
        <f>E25+E26</f>
        <v>21484</v>
      </c>
      <c r="F24" s="14">
        <f aca="true" t="shared" si="8" ref="F24:N24">F25+F26</f>
        <v>104143</v>
      </c>
      <c r="G24" s="14">
        <f t="shared" si="8"/>
        <v>152716</v>
      </c>
      <c r="H24" s="14">
        <f>H25+H26</f>
        <v>100698</v>
      </c>
      <c r="I24" s="14">
        <f>I25+I26</f>
        <v>24583</v>
      </c>
      <c r="J24" s="14">
        <f>J25+J26</f>
        <v>110824</v>
      </c>
      <c r="K24" s="14">
        <f>K25+K26</f>
        <v>88786</v>
      </c>
      <c r="L24" s="14">
        <f>L25+L26</f>
        <v>88736</v>
      </c>
      <c r="M24" s="14">
        <f t="shared" si="8"/>
        <v>30573</v>
      </c>
      <c r="N24" s="14">
        <f t="shared" si="8"/>
        <v>18334</v>
      </c>
      <c r="O24" s="12">
        <f t="shared" si="7"/>
        <v>1112082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76120</v>
      </c>
      <c r="C25" s="14">
        <v>63595</v>
      </c>
      <c r="D25" s="14">
        <v>60968</v>
      </c>
      <c r="E25" s="14">
        <v>13093</v>
      </c>
      <c r="F25" s="14">
        <v>58869</v>
      </c>
      <c r="G25" s="14">
        <v>91151</v>
      </c>
      <c r="H25" s="14">
        <v>61591</v>
      </c>
      <c r="I25" s="14">
        <v>15866</v>
      </c>
      <c r="J25" s="14">
        <v>58342</v>
      </c>
      <c r="K25" s="14">
        <v>50804</v>
      </c>
      <c r="L25" s="14">
        <v>49280</v>
      </c>
      <c r="M25" s="14">
        <v>16759</v>
      </c>
      <c r="N25" s="14">
        <v>9044</v>
      </c>
      <c r="O25" s="12">
        <f t="shared" si="7"/>
        <v>625482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72000</v>
      </c>
      <c r="C26" s="14">
        <v>49290</v>
      </c>
      <c r="D26" s="14">
        <v>49232</v>
      </c>
      <c r="E26" s="14">
        <v>8391</v>
      </c>
      <c r="F26" s="14">
        <v>45274</v>
      </c>
      <c r="G26" s="14">
        <v>61565</v>
      </c>
      <c r="H26" s="14">
        <v>39107</v>
      </c>
      <c r="I26" s="14">
        <v>8717</v>
      </c>
      <c r="J26" s="14">
        <v>52482</v>
      </c>
      <c r="K26" s="14">
        <v>37982</v>
      </c>
      <c r="L26" s="14">
        <v>39456</v>
      </c>
      <c r="M26" s="14">
        <v>13814</v>
      </c>
      <c r="N26" s="14">
        <v>9290</v>
      </c>
      <c r="O26" s="12">
        <f t="shared" si="7"/>
        <v>486600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1107113.7676</v>
      </c>
      <c r="C36" s="60">
        <f aca="true" t="shared" si="11" ref="C36:N36">C37+C38+C39+C40</f>
        <v>866302.5409999999</v>
      </c>
      <c r="D36" s="60">
        <f t="shared" si="11"/>
        <v>756410.9322</v>
      </c>
      <c r="E36" s="60">
        <f t="shared" si="11"/>
        <v>191327.6229</v>
      </c>
      <c r="F36" s="60">
        <f t="shared" si="11"/>
        <v>759383.2545</v>
      </c>
      <c r="G36" s="60">
        <f t="shared" si="11"/>
        <v>897375.8404</v>
      </c>
      <c r="H36" s="60">
        <f t="shared" si="11"/>
        <v>771073.1512000001</v>
      </c>
      <c r="I36" s="60">
        <f>I37+I38+I39+I40</f>
        <v>198557.9088</v>
      </c>
      <c r="J36" s="60">
        <f>J37+J38+J39+J40</f>
        <v>914681.3202000001</v>
      </c>
      <c r="K36" s="60">
        <f>K37+K38+K39+K40</f>
        <v>779271.2315999999</v>
      </c>
      <c r="L36" s="60">
        <f>L37+L38+L39+L40</f>
        <v>893552.865</v>
      </c>
      <c r="M36" s="60">
        <f t="shared" si="11"/>
        <v>464841.7075</v>
      </c>
      <c r="N36" s="60">
        <f t="shared" si="11"/>
        <v>241980.6897</v>
      </c>
      <c r="O36" s="60">
        <f>O37+O38+O39+O40</f>
        <v>8841872.8326</v>
      </c>
    </row>
    <row r="37" spans="1:15" ht="18.75" customHeight="1">
      <c r="A37" s="57" t="s">
        <v>49</v>
      </c>
      <c r="B37" s="54">
        <f aca="true" t="shared" si="12" ref="B37:N37">B29*B7</f>
        <v>1102462.5376</v>
      </c>
      <c r="C37" s="54">
        <f t="shared" si="12"/>
        <v>859282.5709999999</v>
      </c>
      <c r="D37" s="54">
        <f t="shared" si="12"/>
        <v>745744.4022</v>
      </c>
      <c r="E37" s="54">
        <f t="shared" si="12"/>
        <v>191327.6229</v>
      </c>
      <c r="F37" s="54">
        <f t="shared" si="12"/>
        <v>756465.7245</v>
      </c>
      <c r="G37" s="54">
        <f t="shared" si="12"/>
        <v>892708.1904</v>
      </c>
      <c r="H37" s="54">
        <f t="shared" si="12"/>
        <v>767573.1712000001</v>
      </c>
      <c r="I37" s="54">
        <f>I29*I7</f>
        <v>198557.9088</v>
      </c>
      <c r="J37" s="54">
        <f>J29*J7</f>
        <v>904140.9202</v>
      </c>
      <c r="K37" s="54">
        <f>K29*K7</f>
        <v>765246.8616</v>
      </c>
      <c r="L37" s="54">
        <f>L29*L7</f>
        <v>883631.545</v>
      </c>
      <c r="M37" s="54">
        <f t="shared" si="12"/>
        <v>459591.6875</v>
      </c>
      <c r="N37" s="54">
        <f t="shared" si="12"/>
        <v>240241.8597</v>
      </c>
      <c r="O37" s="56">
        <f>SUM(B37:N37)</f>
        <v>8766975.0026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4651.23</v>
      </c>
      <c r="C40" s="54">
        <v>7019.97</v>
      </c>
      <c r="D40" s="54">
        <v>10666.53</v>
      </c>
      <c r="E40" s="54">
        <v>0</v>
      </c>
      <c r="F40" s="54">
        <v>2917.53</v>
      </c>
      <c r="G40" s="54">
        <v>4667.65</v>
      </c>
      <c r="H40" s="54">
        <v>3499.98</v>
      </c>
      <c r="I40" s="54">
        <v>0</v>
      </c>
      <c r="J40" s="54">
        <v>10540.4</v>
      </c>
      <c r="K40" s="54">
        <v>14024.37</v>
      </c>
      <c r="L40" s="54">
        <v>9921.32</v>
      </c>
      <c r="M40" s="54">
        <v>5250.02</v>
      </c>
      <c r="N40" s="54">
        <v>1738.83</v>
      </c>
      <c r="O40" s="56">
        <f>SUM(B40:N40)</f>
        <v>74897.83000000002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-86948</v>
      </c>
      <c r="C42" s="25">
        <f aca="true" t="shared" si="15" ref="C42:N42">+C43+C46+C58+C59</f>
        <v>-88424</v>
      </c>
      <c r="D42" s="25">
        <f t="shared" si="15"/>
        <v>-84548.33</v>
      </c>
      <c r="E42" s="25">
        <f t="shared" si="15"/>
        <v>-10836</v>
      </c>
      <c r="F42" s="25">
        <f t="shared" si="15"/>
        <v>-53584</v>
      </c>
      <c r="G42" s="25">
        <f t="shared" si="15"/>
        <v>-91768</v>
      </c>
      <c r="H42" s="25">
        <f t="shared" si="15"/>
        <v>-82100</v>
      </c>
      <c r="I42" s="25">
        <f>+I43+I46+I58+I59</f>
        <v>-22700</v>
      </c>
      <c r="J42" s="25">
        <f>+J43+J46+J58+J59</f>
        <v>-56128</v>
      </c>
      <c r="K42" s="25">
        <f>+K43+K46+K58+K59</f>
        <v>-67092</v>
      </c>
      <c r="L42" s="25">
        <f>+L43+L46+L58+L59</f>
        <v>-55284</v>
      </c>
      <c r="M42" s="25">
        <f t="shared" si="15"/>
        <v>-35724</v>
      </c>
      <c r="N42" s="25">
        <f t="shared" si="15"/>
        <v>-23864</v>
      </c>
      <c r="O42" s="25">
        <f>+O43+O46+O58+O59</f>
        <v>-759000.33</v>
      </c>
    </row>
    <row r="43" spans="1:15" ht="18.75" customHeight="1">
      <c r="A43" s="17" t="s">
        <v>54</v>
      </c>
      <c r="B43" s="26">
        <f>B44+B45</f>
        <v>-86948</v>
      </c>
      <c r="C43" s="26">
        <f>C44+C45</f>
        <v>-88424</v>
      </c>
      <c r="D43" s="26">
        <f>D44+D45</f>
        <v>-61676</v>
      </c>
      <c r="E43" s="26">
        <f>E44+E45</f>
        <v>-10836</v>
      </c>
      <c r="F43" s="26">
        <f aca="true" t="shared" si="16" ref="F43:N43">F44+F45</f>
        <v>-53084</v>
      </c>
      <c r="G43" s="26">
        <f t="shared" si="16"/>
        <v>-91268</v>
      </c>
      <c r="H43" s="26">
        <f t="shared" si="16"/>
        <v>-82100</v>
      </c>
      <c r="I43" s="26">
        <f>I44+I45</f>
        <v>-21200</v>
      </c>
      <c r="J43" s="26">
        <f>J44+J45</f>
        <v>-56128</v>
      </c>
      <c r="K43" s="26">
        <f>K44+K45</f>
        <v>-67092</v>
      </c>
      <c r="L43" s="26">
        <f>L44+L45</f>
        <v>-55284</v>
      </c>
      <c r="M43" s="26">
        <f t="shared" si="16"/>
        <v>-35724</v>
      </c>
      <c r="N43" s="26">
        <f t="shared" si="16"/>
        <v>-23864</v>
      </c>
      <c r="O43" s="25">
        <f aca="true" t="shared" si="17" ref="O43:O59">SUM(B43:N43)</f>
        <v>-733628</v>
      </c>
    </row>
    <row r="44" spans="1:26" ht="18.75" customHeight="1">
      <c r="A44" s="13" t="s">
        <v>55</v>
      </c>
      <c r="B44" s="20">
        <f>ROUND(-B9*$D$3,2)</f>
        <v>-86948</v>
      </c>
      <c r="C44" s="20">
        <f>ROUND(-C9*$D$3,2)</f>
        <v>-88424</v>
      </c>
      <c r="D44" s="20">
        <f>ROUND(-D9*$D$3,2)</f>
        <v>-61676</v>
      </c>
      <c r="E44" s="20">
        <f>ROUND(-E9*$D$3,2)</f>
        <v>-10836</v>
      </c>
      <c r="F44" s="20">
        <f aca="true" t="shared" si="18" ref="F44:N44">ROUND(-F9*$D$3,2)</f>
        <v>-53084</v>
      </c>
      <c r="G44" s="20">
        <f t="shared" si="18"/>
        <v>-91268</v>
      </c>
      <c r="H44" s="20">
        <f t="shared" si="18"/>
        <v>-82100</v>
      </c>
      <c r="I44" s="20">
        <f>ROUND(-I9*$D$3,2)</f>
        <v>-21200</v>
      </c>
      <c r="J44" s="20">
        <f>ROUND(-J9*$D$3,2)</f>
        <v>-56128</v>
      </c>
      <c r="K44" s="20">
        <f>ROUND(-K9*$D$3,2)</f>
        <v>-67092</v>
      </c>
      <c r="L44" s="20">
        <f>ROUND(-L9*$D$3,2)</f>
        <v>-55284</v>
      </c>
      <c r="M44" s="20">
        <f t="shared" si="18"/>
        <v>-35724</v>
      </c>
      <c r="N44" s="20">
        <f t="shared" si="18"/>
        <v>-23864</v>
      </c>
      <c r="O44" s="46">
        <f t="shared" si="17"/>
        <v>-733628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-22872.33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-25372.33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-500-22372.33</f>
        <v>-22872.33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-25372.33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1020165.7675999999</v>
      </c>
      <c r="C61" s="29">
        <f t="shared" si="21"/>
        <v>777878.5409999999</v>
      </c>
      <c r="D61" s="29">
        <f t="shared" si="21"/>
        <v>671862.6022000001</v>
      </c>
      <c r="E61" s="29">
        <f t="shared" si="21"/>
        <v>180491.6229</v>
      </c>
      <c r="F61" s="29">
        <f t="shared" si="21"/>
        <v>705799.2545</v>
      </c>
      <c r="G61" s="29">
        <f t="shared" si="21"/>
        <v>805607.8404</v>
      </c>
      <c r="H61" s="29">
        <f t="shared" si="21"/>
        <v>688973.1512000001</v>
      </c>
      <c r="I61" s="29">
        <f t="shared" si="21"/>
        <v>175857.9088</v>
      </c>
      <c r="J61" s="29">
        <f>+J36+J42</f>
        <v>858553.3202000001</v>
      </c>
      <c r="K61" s="29">
        <f>+K36+K42</f>
        <v>712179.2315999999</v>
      </c>
      <c r="L61" s="29">
        <f>+L36+L42</f>
        <v>838268.865</v>
      </c>
      <c r="M61" s="29">
        <f t="shared" si="21"/>
        <v>429117.7075</v>
      </c>
      <c r="N61" s="29">
        <f t="shared" si="21"/>
        <v>218116.6897</v>
      </c>
      <c r="O61" s="29">
        <f>SUM(B61:N61)</f>
        <v>8082872.502599999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6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1020165.77</v>
      </c>
      <c r="C64" s="36">
        <f aca="true" t="shared" si="22" ref="C64:N64">SUM(C65:C78)</f>
        <v>777878.54</v>
      </c>
      <c r="D64" s="36">
        <f t="shared" si="22"/>
        <v>671862.6</v>
      </c>
      <c r="E64" s="36">
        <f t="shared" si="22"/>
        <v>180491.62</v>
      </c>
      <c r="F64" s="36">
        <f t="shared" si="22"/>
        <v>705799.25</v>
      </c>
      <c r="G64" s="36">
        <f t="shared" si="22"/>
        <v>805607.84</v>
      </c>
      <c r="H64" s="36">
        <f t="shared" si="22"/>
        <v>688973.15</v>
      </c>
      <c r="I64" s="36">
        <f t="shared" si="22"/>
        <v>175857.91</v>
      </c>
      <c r="J64" s="36">
        <f t="shared" si="22"/>
        <v>858553.32</v>
      </c>
      <c r="K64" s="36">
        <f t="shared" si="22"/>
        <v>712179.23</v>
      </c>
      <c r="L64" s="36">
        <f t="shared" si="22"/>
        <v>838268.87</v>
      </c>
      <c r="M64" s="36">
        <f t="shared" si="22"/>
        <v>429117.71</v>
      </c>
      <c r="N64" s="36">
        <f t="shared" si="22"/>
        <v>218116.69</v>
      </c>
      <c r="O64" s="29">
        <f>SUM(O65:O78)</f>
        <v>8082872.500000001</v>
      </c>
    </row>
    <row r="65" spans="1:16" ht="18.75" customHeight="1">
      <c r="A65" s="17" t="s">
        <v>69</v>
      </c>
      <c r="B65" s="36">
        <v>202143.22</v>
      </c>
      <c r="C65" s="36">
        <v>221979.53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424122.75</v>
      </c>
      <c r="P65"/>
    </row>
    <row r="66" spans="1:16" ht="18.75" customHeight="1">
      <c r="A66" s="17" t="s">
        <v>70</v>
      </c>
      <c r="B66" s="36">
        <v>818022.55</v>
      </c>
      <c r="C66" s="36">
        <v>555899.01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1373921.56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671862.6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671862.6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180491.62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180491.62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705799.25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705799.25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805607.84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805607.84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688973.15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688973.15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175857.91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175857.91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858553.32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858553.32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712179.23</v>
      </c>
      <c r="L74" s="35">
        <v>0</v>
      </c>
      <c r="M74" s="35">
        <v>0</v>
      </c>
      <c r="N74" s="35">
        <v>0</v>
      </c>
      <c r="O74" s="29">
        <f t="shared" si="23"/>
        <v>712179.23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838268.87</v>
      </c>
      <c r="M75" s="35">
        <v>0</v>
      </c>
      <c r="N75" s="35">
        <v>0</v>
      </c>
      <c r="O75" s="26">
        <f t="shared" si="23"/>
        <v>838268.87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429117.71</v>
      </c>
      <c r="N76" s="35">
        <v>0</v>
      </c>
      <c r="O76" s="29">
        <f t="shared" si="23"/>
        <v>429117.71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218116.69</v>
      </c>
      <c r="O77" s="26">
        <f t="shared" si="23"/>
        <v>218116.69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2.4457996118553136</v>
      </c>
      <c r="C82" s="44">
        <v>2.602667993735052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2018-10-05T17:55:26Z</dcterms:modified>
  <cp:category/>
  <cp:version/>
  <cp:contentType/>
  <cp:contentStatus/>
</cp:coreProperties>
</file>