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<sst xmlns="http://schemas.openxmlformats.org/spreadsheetml/2006/main" count="147" uniqueCount="147">
  <si>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</si>
  <si>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</si>
  <si>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</si>
  <si>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</si>
  <si>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</si>
  <si>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</si>
  <si>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</si>
  <si>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</si>
  <si>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</si>
  <si>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</si>
  <si>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</si>
  <si>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</si>
  <si>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</si>
  <si>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</si>
  <si>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</si>
  <si>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</si>
  <si>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</si>
  <si>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</si>
  <si>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</si>
  <si>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</si>
  <si>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</si>
  <si>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</si>
  <si>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</si>
  <si>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</si>
  <si>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</si>
  <si>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</si>
  <si>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</si>
  <si>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</si>
  <si>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</si>
  <si>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</si>
  <si>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</si>
  <si>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</si>
  <si>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</si>
  <si>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</si>
  <si>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</si>
  <si>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</si>
  <si>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</si>
  <si>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</si>
  <si>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</si>
  <si>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</si>
  <si>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</si>
  <si>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</si>
  <si>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</si>
  <si>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</si>
  <si>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</si>
  <si>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</si>
  <si>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</si>
  <si>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</si>
  <si>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</si>
  <si>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</si>
  <si>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</si>
  <si>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</si>
  <si>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</si>
  <si>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</si>
  <si>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</si>
  <si>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</si>
  <si>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</si>
  <si>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</si>
  <si>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</si>
  <si>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</si>
  <si>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</si>
  <si>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</si>
  <si>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</si>
  <si>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</si>
  <si>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</si>
  <si>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</si>
  <si>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</si>
  <si>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</si>
  <si>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</si>
  <si>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</si>
  <si>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</si>
  <si>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</si>
  <si>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</si>
  <si>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</si>
  <si>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</si>
  <si>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</si>
  <si>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</si>
  <si>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</si>
  <si>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</si>
  <si>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</si>
  <si>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</si>
  <si>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</si>
  <si>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</si>
  <si>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</si>
  <si>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</si>
  <si>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</si>
  <si>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</si>
  <si>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</si>
  <si>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</si>
  <si>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</si>
  <si>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</si>
  <si>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</si>
  <si>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</si>
  <si>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</si>
  <si>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</si>
  <si>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</si>
  <si>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</si>
  <si>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</si>
  <si>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</si>
  <si>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</si>
  <si>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</si>
  <si>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</si>
  <si>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</si>
  <si>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</si>
  <si>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</si>
  <si>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</si>
  <si>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</si>
  <si>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</si>
  <si>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</si>
  <si>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</si>
  <si>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</si>
  <si>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</si>
  <si>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</si>
  <si>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</si>
  <si>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</si>
  <si>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</si>
  <si>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</si>
  <si>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</si>
  <si>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</si>
  <si>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</si>
  <si>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</si>
  <si>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</si>
  <si>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</si>
  <si>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</si>
  <si>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</si>
  <si>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</si>
  <si>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</si>
  <si>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</si>
  <si>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</si>
  <si>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</si>
  <si>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</si>
  <si>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</si>
  <si>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</si>
  <si>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</si>
  <si>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</si>
  <si>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</si>
  <si>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</si>
  <si>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</si>
  <si>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</si>
  <si>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</si>
  <si>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</si>
  <si>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</si>
  <si>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</si>
  <si>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</si>
  <si>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</si>
  <si>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</si>
  <si>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31/10/18 - VENCIMENTO 08/11/18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</si>
</sst>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594087</v>
      </c>
      <c r="C7" s="9">
        <f t="shared" si="0"/>
        <v>778747</v>
      </c>
      <c r="D7" s="9">
        <f t="shared" si="0"/>
        <v>775695</v>
      </c>
      <c r="E7" s="9">
        <f t="shared" si="0"/>
        <v>517952</v>
      </c>
      <c r="F7" s="9">
        <f t="shared" si="0"/>
        <v>437020</v>
      </c>
      <c r="G7" s="9">
        <f t="shared" si="0"/>
        <v>1148276</v>
      </c>
      <c r="H7" s="9">
        <f t="shared" si="0"/>
        <v>529626</v>
      </c>
      <c r="I7" s="9">
        <f t="shared" si="0"/>
        <v>123709</v>
      </c>
      <c r="J7" s="9">
        <f t="shared" si="0"/>
        <v>315484</v>
      </c>
      <c r="K7" s="9">
        <f t="shared" si="0"/>
        <v>262459</v>
      </c>
      <c r="L7" s="9">
        <f t="shared" si="0"/>
        <v>5483055</v>
      </c>
      <c r="M7" s="49"/>
    </row>
    <row r="8" spans="1:12" ht="17.25" customHeight="1">
      <c r="A8" s="10" t="s">
        <v>38</v>
      </c>
      <c r="B8" s="11">
        <f>B9+B12+B16</f>
        <v>293805</v>
      </c>
      <c r="C8" s="11">
        <f aca="true" t="shared" si="1" ref="C8:K8">C9+C12+C16</f>
        <v>398642</v>
      </c>
      <c r="D8" s="11">
        <f t="shared" si="1"/>
        <v>366772</v>
      </c>
      <c r="E8" s="11">
        <f t="shared" si="1"/>
        <v>265430</v>
      </c>
      <c r="F8" s="11">
        <f t="shared" si="1"/>
        <v>205707</v>
      </c>
      <c r="G8" s="11">
        <f t="shared" si="1"/>
        <v>563761</v>
      </c>
      <c r="H8" s="11">
        <f t="shared" si="1"/>
        <v>285377</v>
      </c>
      <c r="I8" s="11">
        <f t="shared" si="1"/>
        <v>57284</v>
      </c>
      <c r="J8" s="11">
        <f t="shared" si="1"/>
        <v>149904</v>
      </c>
      <c r="K8" s="11">
        <f t="shared" si="1"/>
        <v>135770</v>
      </c>
      <c r="L8" s="11">
        <f aca="true" t="shared" si="2" ref="L8:L29">SUM(B8:K8)</f>
        <v>2722452</v>
      </c>
    </row>
    <row r="9" spans="1:12" ht="17.25" customHeight="1">
      <c r="A9" s="15" t="s">
        <v>16</v>
      </c>
      <c r="B9" s="13">
        <f>+B10+B11</f>
        <v>34895</v>
      </c>
      <c r="C9" s="13">
        <f aca="true" t="shared" si="3" ref="C9:K9">+C10+C11</f>
        <v>51523</v>
      </c>
      <c r="D9" s="13">
        <f t="shared" si="3"/>
        <v>42194</v>
      </c>
      <c r="E9" s="13">
        <f t="shared" si="3"/>
        <v>32013</v>
      </c>
      <c r="F9" s="13">
        <f t="shared" si="3"/>
        <v>19948</v>
      </c>
      <c r="G9" s="13">
        <f t="shared" si="3"/>
        <v>44731</v>
      </c>
      <c r="H9" s="13">
        <f t="shared" si="3"/>
        <v>42278</v>
      </c>
      <c r="I9" s="13">
        <f t="shared" si="3"/>
        <v>7923</v>
      </c>
      <c r="J9" s="13">
        <f t="shared" si="3"/>
        <v>16218</v>
      </c>
      <c r="K9" s="13">
        <f t="shared" si="3"/>
        <v>15429</v>
      </c>
      <c r="L9" s="11">
        <f t="shared" si="2"/>
        <v>307152</v>
      </c>
    </row>
    <row r="10" spans="1:12" ht="17.25" customHeight="1">
      <c r="A10" s="29" t="s">
        <v>17</v>
      </c>
      <c r="B10" s="13">
        <v>34895</v>
      </c>
      <c r="C10" s="13">
        <v>51523</v>
      </c>
      <c r="D10" s="13">
        <v>42194</v>
      </c>
      <c r="E10" s="13">
        <v>32013</v>
      </c>
      <c r="F10" s="13">
        <v>19948</v>
      </c>
      <c r="G10" s="13">
        <v>44731</v>
      </c>
      <c r="H10" s="13">
        <v>42278</v>
      </c>
      <c r="I10" s="13">
        <v>7923</v>
      </c>
      <c r="J10" s="13">
        <v>16218</v>
      </c>
      <c r="K10" s="13">
        <v>15429</v>
      </c>
      <c r="L10" s="11">
        <f t="shared" si="2"/>
        <v>307152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246995</v>
      </c>
      <c r="C12" s="17">
        <f t="shared" si="4"/>
        <v>330196</v>
      </c>
      <c r="D12" s="17">
        <f t="shared" si="4"/>
        <v>309763</v>
      </c>
      <c r="E12" s="17">
        <f t="shared" si="4"/>
        <v>222718</v>
      </c>
      <c r="F12" s="17">
        <f t="shared" si="4"/>
        <v>174766</v>
      </c>
      <c r="G12" s="17">
        <f t="shared" si="4"/>
        <v>489988</v>
      </c>
      <c r="H12" s="17">
        <f t="shared" si="4"/>
        <v>231260</v>
      </c>
      <c r="I12" s="17">
        <f t="shared" si="4"/>
        <v>46699</v>
      </c>
      <c r="J12" s="17">
        <f t="shared" si="4"/>
        <v>127393</v>
      </c>
      <c r="K12" s="17">
        <f t="shared" si="4"/>
        <v>114405</v>
      </c>
      <c r="L12" s="11">
        <f t="shared" si="2"/>
        <v>2294183</v>
      </c>
    </row>
    <row r="13" spans="1:14" s="67" customFormat="1" ht="17.25" customHeight="1">
      <c r="A13" s="74" t="s">
        <v>19</v>
      </c>
      <c r="B13" s="75">
        <v>116799</v>
      </c>
      <c r="C13" s="75">
        <v>165041</v>
      </c>
      <c r="D13" s="75">
        <v>159830</v>
      </c>
      <c r="E13" s="75">
        <v>110265</v>
      </c>
      <c r="F13" s="75">
        <v>88713</v>
      </c>
      <c r="G13" s="75">
        <v>229553</v>
      </c>
      <c r="H13" s="75">
        <v>104294</v>
      </c>
      <c r="I13" s="75">
        <v>25100</v>
      </c>
      <c r="J13" s="75">
        <v>65954</v>
      </c>
      <c r="K13" s="75">
        <v>54068</v>
      </c>
      <c r="L13" s="76">
        <f t="shared" si="2"/>
        <v>1119617</v>
      </c>
      <c r="M13" s="77"/>
      <c r="N13" s="78"/>
    </row>
    <row r="14" spans="1:13" s="67" customFormat="1" ht="17.25" customHeight="1">
      <c r="A14" s="74" t="s">
        <v>20</v>
      </c>
      <c r="B14" s="75">
        <v>116031</v>
      </c>
      <c r="C14" s="75">
        <v>143799</v>
      </c>
      <c r="D14" s="75">
        <v>134607</v>
      </c>
      <c r="E14" s="75">
        <v>99070</v>
      </c>
      <c r="F14" s="75">
        <v>78038</v>
      </c>
      <c r="G14" s="75">
        <v>238382</v>
      </c>
      <c r="H14" s="75">
        <v>107543</v>
      </c>
      <c r="I14" s="75">
        <v>18124</v>
      </c>
      <c r="J14" s="75">
        <v>56104</v>
      </c>
      <c r="K14" s="75">
        <v>54884</v>
      </c>
      <c r="L14" s="76">
        <f t="shared" si="2"/>
        <v>1046582</v>
      </c>
      <c r="M14" s="77"/>
    </row>
    <row r="15" spans="1:12" ht="17.25" customHeight="1">
      <c r="A15" s="14" t="s">
        <v>21</v>
      </c>
      <c r="B15" s="13">
        <v>14165</v>
      </c>
      <c r="C15" s="13">
        <v>21356</v>
      </c>
      <c r="D15" s="13">
        <v>15326</v>
      </c>
      <c r="E15" s="13">
        <v>13383</v>
      </c>
      <c r="F15" s="13">
        <v>8015</v>
      </c>
      <c r="G15" s="13">
        <v>22053</v>
      </c>
      <c r="H15" s="13">
        <v>19423</v>
      </c>
      <c r="I15" s="13">
        <v>3475</v>
      </c>
      <c r="J15" s="13">
        <v>5335</v>
      </c>
      <c r="K15" s="13">
        <v>5453</v>
      </c>
      <c r="L15" s="11">
        <f t="shared" si="2"/>
        <v>127984</v>
      </c>
    </row>
    <row r="16" spans="1:12" ht="17.25" customHeight="1">
      <c r="A16" s="15" t="s">
        <v>34</v>
      </c>
      <c r="B16" s="13">
        <f>B17+B18+B19</f>
        <v>11915</v>
      </c>
      <c r="C16" s="13">
        <f aca="true" t="shared" si="5" ref="C16:K16">C17+C18+C19</f>
        <v>16923</v>
      </c>
      <c r="D16" s="13">
        <f t="shared" si="5"/>
        <v>14815</v>
      </c>
      <c r="E16" s="13">
        <f t="shared" si="5"/>
        <v>10699</v>
      </c>
      <c r="F16" s="13">
        <f t="shared" si="5"/>
        <v>10993</v>
      </c>
      <c r="G16" s="13">
        <f t="shared" si="5"/>
        <v>29042</v>
      </c>
      <c r="H16" s="13">
        <f t="shared" si="5"/>
        <v>11839</v>
      </c>
      <c r="I16" s="13">
        <f t="shared" si="5"/>
        <v>2662</v>
      </c>
      <c r="J16" s="13">
        <f t="shared" si="5"/>
        <v>6293</v>
      </c>
      <c r="K16" s="13">
        <f t="shared" si="5"/>
        <v>5936</v>
      </c>
      <c r="L16" s="11">
        <f t="shared" si="2"/>
        <v>121117</v>
      </c>
    </row>
    <row r="17" spans="1:12" ht="17.25" customHeight="1">
      <c r="A17" s="14" t="s">
        <v>35</v>
      </c>
      <c r="B17" s="13">
        <v>11879</v>
      </c>
      <c r="C17" s="13">
        <v>16875</v>
      </c>
      <c r="D17" s="13">
        <v>14785</v>
      </c>
      <c r="E17" s="13">
        <v>10677</v>
      </c>
      <c r="F17" s="13">
        <v>10971</v>
      </c>
      <c r="G17" s="13">
        <v>28999</v>
      </c>
      <c r="H17" s="13">
        <v>11800</v>
      </c>
      <c r="I17" s="13">
        <v>2660</v>
      </c>
      <c r="J17" s="13">
        <v>6291</v>
      </c>
      <c r="K17" s="13">
        <v>5923</v>
      </c>
      <c r="L17" s="11">
        <f t="shared" si="2"/>
        <v>120860</v>
      </c>
    </row>
    <row r="18" spans="1:12" ht="17.25" customHeight="1">
      <c r="A18" s="14" t="s">
        <v>36</v>
      </c>
      <c r="B18" s="13">
        <v>19</v>
      </c>
      <c r="C18" s="13">
        <v>25</v>
      </c>
      <c r="D18" s="13">
        <v>14</v>
      </c>
      <c r="E18" s="13">
        <v>18</v>
      </c>
      <c r="F18" s="13">
        <v>16</v>
      </c>
      <c r="G18" s="13">
        <v>19</v>
      </c>
      <c r="H18" s="13">
        <v>23</v>
      </c>
      <c r="I18" s="13">
        <v>0</v>
      </c>
      <c r="J18" s="13">
        <v>2</v>
      </c>
      <c r="K18" s="13">
        <v>10</v>
      </c>
      <c r="L18" s="11">
        <f t="shared" si="2"/>
        <v>146</v>
      </c>
    </row>
    <row r="19" spans="1:12" ht="17.25" customHeight="1">
      <c r="A19" s="14" t="s">
        <v>37</v>
      </c>
      <c r="B19" s="13">
        <v>17</v>
      </c>
      <c r="C19" s="13">
        <v>23</v>
      </c>
      <c r="D19" s="13">
        <v>16</v>
      </c>
      <c r="E19" s="13">
        <v>4</v>
      </c>
      <c r="F19" s="13">
        <v>6</v>
      </c>
      <c r="G19" s="13">
        <v>24</v>
      </c>
      <c r="H19" s="13">
        <v>16</v>
      </c>
      <c r="I19" s="13">
        <v>2</v>
      </c>
      <c r="J19" s="13">
        <v>0</v>
      </c>
      <c r="K19" s="13">
        <v>3</v>
      </c>
      <c r="L19" s="11">
        <f t="shared" si="2"/>
        <v>111</v>
      </c>
    </row>
    <row r="20" spans="1:12" ht="17.25" customHeight="1">
      <c r="A20" s="16" t="s">
        <v>22</v>
      </c>
      <c r="B20" s="11">
        <f>+B21+B22+B23</f>
        <v>174922</v>
      </c>
      <c r="C20" s="11">
        <f aca="true" t="shared" si="6" ref="C20:K20">+C21+C22+C23</f>
        <v>199708</v>
      </c>
      <c r="D20" s="11">
        <f t="shared" si="6"/>
        <v>218160</v>
      </c>
      <c r="E20" s="11">
        <f t="shared" si="6"/>
        <v>136111</v>
      </c>
      <c r="F20" s="11">
        <f t="shared" si="6"/>
        <v>143774</v>
      </c>
      <c r="G20" s="11">
        <f t="shared" si="6"/>
        <v>400281</v>
      </c>
      <c r="H20" s="11">
        <f t="shared" si="6"/>
        <v>138930</v>
      </c>
      <c r="I20" s="11">
        <f t="shared" si="6"/>
        <v>34903</v>
      </c>
      <c r="J20" s="11">
        <f t="shared" si="6"/>
        <v>84523</v>
      </c>
      <c r="K20" s="11">
        <f t="shared" si="6"/>
        <v>72071</v>
      </c>
      <c r="L20" s="11">
        <f t="shared" si="2"/>
        <v>1603383</v>
      </c>
    </row>
    <row r="21" spans="1:13" s="67" customFormat="1" ht="17.25" customHeight="1">
      <c r="A21" s="60" t="s">
        <v>23</v>
      </c>
      <c r="B21" s="75">
        <v>92842</v>
      </c>
      <c r="C21" s="75">
        <v>115939</v>
      </c>
      <c r="D21" s="75">
        <v>127811</v>
      </c>
      <c r="E21" s="75">
        <v>77373</v>
      </c>
      <c r="F21" s="75">
        <v>82743</v>
      </c>
      <c r="G21" s="75">
        <v>209261</v>
      </c>
      <c r="H21" s="75">
        <v>77018</v>
      </c>
      <c r="I21" s="75">
        <v>21331</v>
      </c>
      <c r="J21" s="75">
        <v>48767</v>
      </c>
      <c r="K21" s="75">
        <v>38324</v>
      </c>
      <c r="L21" s="76">
        <f t="shared" si="2"/>
        <v>891409</v>
      </c>
      <c r="M21" s="77"/>
    </row>
    <row r="22" spans="1:13" s="67" customFormat="1" ht="17.25" customHeight="1">
      <c r="A22" s="60" t="s">
        <v>24</v>
      </c>
      <c r="B22" s="75">
        <v>75896</v>
      </c>
      <c r="C22" s="75">
        <v>76279</v>
      </c>
      <c r="D22" s="75">
        <v>83821</v>
      </c>
      <c r="E22" s="75">
        <v>54315</v>
      </c>
      <c r="F22" s="75">
        <v>57256</v>
      </c>
      <c r="G22" s="75">
        <v>179877</v>
      </c>
      <c r="H22" s="75">
        <v>55451</v>
      </c>
      <c r="I22" s="75">
        <v>12229</v>
      </c>
      <c r="J22" s="75">
        <v>33445</v>
      </c>
      <c r="K22" s="75">
        <v>31673</v>
      </c>
      <c r="L22" s="76">
        <f t="shared" si="2"/>
        <v>660242</v>
      </c>
      <c r="M22" s="77"/>
    </row>
    <row r="23" spans="1:12" ht="17.25" customHeight="1">
      <c r="A23" s="12" t="s">
        <v>25</v>
      </c>
      <c r="B23" s="13">
        <v>6184</v>
      </c>
      <c r="C23" s="13">
        <v>7490</v>
      </c>
      <c r="D23" s="13">
        <v>6528</v>
      </c>
      <c r="E23" s="13">
        <v>4423</v>
      </c>
      <c r="F23" s="13">
        <v>3775</v>
      </c>
      <c r="G23" s="13">
        <v>11143</v>
      </c>
      <c r="H23" s="13">
        <v>6461</v>
      </c>
      <c r="I23" s="13">
        <v>1343</v>
      </c>
      <c r="J23" s="13">
        <v>2311</v>
      </c>
      <c r="K23" s="13">
        <v>2074</v>
      </c>
      <c r="L23" s="11">
        <f t="shared" si="2"/>
        <v>51732</v>
      </c>
    </row>
    <row r="24" spans="1:13" ht="17.25" customHeight="1">
      <c r="A24" s="16" t="s">
        <v>26</v>
      </c>
      <c r="B24" s="13">
        <f>+B25+B26</f>
        <v>125360</v>
      </c>
      <c r="C24" s="13">
        <f aca="true" t="shared" si="7" ref="C24:K24">+C25+C26</f>
        <v>180397</v>
      </c>
      <c r="D24" s="13">
        <f t="shared" si="7"/>
        <v>190763</v>
      </c>
      <c r="E24" s="13">
        <f t="shared" si="7"/>
        <v>116411</v>
      </c>
      <c r="F24" s="13">
        <f t="shared" si="7"/>
        <v>87539</v>
      </c>
      <c r="G24" s="13">
        <f t="shared" si="7"/>
        <v>184234</v>
      </c>
      <c r="H24" s="13">
        <f t="shared" si="7"/>
        <v>98460</v>
      </c>
      <c r="I24" s="13">
        <f t="shared" si="7"/>
        <v>31522</v>
      </c>
      <c r="J24" s="13">
        <f t="shared" si="7"/>
        <v>81057</v>
      </c>
      <c r="K24" s="13">
        <f t="shared" si="7"/>
        <v>54618</v>
      </c>
      <c r="L24" s="11">
        <f t="shared" si="2"/>
        <v>1150361</v>
      </c>
      <c r="M24" s="50"/>
    </row>
    <row r="25" spans="1:13" ht="17.25" customHeight="1">
      <c r="A25" s="12" t="s">
        <v>39</v>
      </c>
      <c r="B25" s="13">
        <v>76714</v>
      </c>
      <c r="C25" s="13">
        <v>114589</v>
      </c>
      <c r="D25" s="13">
        <v>123421</v>
      </c>
      <c r="E25" s="13">
        <v>75793</v>
      </c>
      <c r="F25" s="13">
        <v>54866</v>
      </c>
      <c r="G25" s="13">
        <v>117064</v>
      </c>
      <c r="H25" s="13">
        <v>61235</v>
      </c>
      <c r="I25" s="13">
        <v>22142</v>
      </c>
      <c r="J25" s="13">
        <v>50701</v>
      </c>
      <c r="K25" s="13">
        <v>33618</v>
      </c>
      <c r="L25" s="11">
        <f t="shared" si="2"/>
        <v>730143</v>
      </c>
      <c r="M25" s="49"/>
    </row>
    <row r="26" spans="1:13" ht="17.25" customHeight="1">
      <c r="A26" s="12" t="s">
        <v>40</v>
      </c>
      <c r="B26" s="13">
        <v>48646</v>
      </c>
      <c r="C26" s="13">
        <v>65808</v>
      </c>
      <c r="D26" s="13">
        <v>67342</v>
      </c>
      <c r="E26" s="13">
        <v>40618</v>
      </c>
      <c r="F26" s="13">
        <v>32673</v>
      </c>
      <c r="G26" s="13">
        <v>67170</v>
      </c>
      <c r="H26" s="13">
        <v>37225</v>
      </c>
      <c r="I26" s="13">
        <v>9380</v>
      </c>
      <c r="J26" s="13">
        <v>30356</v>
      </c>
      <c r="K26" s="13">
        <v>21000</v>
      </c>
      <c r="L26" s="11">
        <f t="shared" si="2"/>
        <v>420218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6859</v>
      </c>
      <c r="I27" s="11">
        <v>0</v>
      </c>
      <c r="J27" s="11">
        <v>0</v>
      </c>
      <c r="K27" s="11">
        <v>0</v>
      </c>
      <c r="L27" s="11">
        <f t="shared" si="2"/>
        <v>6859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68</v>
      </c>
      <c r="L29" s="11">
        <f t="shared" si="2"/>
        <v>68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11705.3</v>
      </c>
      <c r="I37" s="19">
        <v>0</v>
      </c>
      <c r="J37" s="19">
        <v>0</v>
      </c>
      <c r="K37" s="19">
        <v>0</v>
      </c>
      <c r="L37" s="23">
        <f>SUM(B37:K37)</f>
        <v>11705.3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1999426.7</v>
      </c>
      <c r="C49" s="22">
        <f aca="true" t="shared" si="11" ref="C49:H49">+C50+C62</f>
        <v>2942270.5400000005</v>
      </c>
      <c r="D49" s="22">
        <f t="shared" si="11"/>
        <v>3302126.9599999995</v>
      </c>
      <c r="E49" s="22">
        <f t="shared" si="11"/>
        <v>2008351.13</v>
      </c>
      <c r="F49" s="22">
        <f t="shared" si="11"/>
        <v>1763122.2499999998</v>
      </c>
      <c r="G49" s="22">
        <f t="shared" si="11"/>
        <v>3848070.57</v>
      </c>
      <c r="H49" s="22">
        <f t="shared" si="11"/>
        <v>1840895.5</v>
      </c>
      <c r="I49" s="22">
        <f>+I50+I62</f>
        <v>645305.08</v>
      </c>
      <c r="J49" s="22">
        <f>+J50+J62</f>
        <v>1097126.2700000003</v>
      </c>
      <c r="K49" s="22">
        <f>+K50+K62</f>
        <v>909867.5900000001</v>
      </c>
      <c r="L49" s="22">
        <f aca="true" t="shared" si="12" ref="L49:L62">SUM(B49:K49)</f>
        <v>20356562.589999996</v>
      </c>
    </row>
    <row r="50" spans="1:12" ht="17.25" customHeight="1">
      <c r="A50" s="16" t="s">
        <v>60</v>
      </c>
      <c r="B50" s="23">
        <f>SUM(B51:B61)</f>
        <v>1982478.8399999999</v>
      </c>
      <c r="C50" s="23">
        <f aca="true" t="shared" si="13" ref="C50:K50">SUM(C51:C61)</f>
        <v>2918807.6400000006</v>
      </c>
      <c r="D50" s="23">
        <f t="shared" si="13"/>
        <v>3280212.1399999997</v>
      </c>
      <c r="E50" s="23">
        <f t="shared" si="13"/>
        <v>1984914.69</v>
      </c>
      <c r="F50" s="23">
        <f t="shared" si="13"/>
        <v>1749684.8199999998</v>
      </c>
      <c r="G50" s="23">
        <f t="shared" si="13"/>
        <v>3826504.31</v>
      </c>
      <c r="H50" s="23">
        <f t="shared" si="13"/>
        <v>1824675.99</v>
      </c>
      <c r="I50" s="23">
        <f t="shared" si="13"/>
        <v>645305.08</v>
      </c>
      <c r="J50" s="23">
        <f t="shared" si="13"/>
        <v>1083151.1500000001</v>
      </c>
      <c r="K50" s="23">
        <f t="shared" si="13"/>
        <v>909867.5900000001</v>
      </c>
      <c r="L50" s="23">
        <f t="shared" si="12"/>
        <v>20205602.249999996</v>
      </c>
    </row>
    <row r="51" spans="1:12" ht="17.25" customHeight="1">
      <c r="A51" s="34" t="s">
        <v>61</v>
      </c>
      <c r="B51" s="23">
        <f aca="true" t="shared" si="14" ref="B51:H51">ROUND(B32*B7,2)</f>
        <v>1872740.45</v>
      </c>
      <c r="C51" s="23">
        <f t="shared" si="14"/>
        <v>2746874.29</v>
      </c>
      <c r="D51" s="23">
        <f t="shared" si="14"/>
        <v>3013807.78</v>
      </c>
      <c r="E51" s="23">
        <f t="shared" si="14"/>
        <v>1749331.08</v>
      </c>
      <c r="F51" s="23">
        <f t="shared" si="14"/>
        <v>1492204.79</v>
      </c>
      <c r="G51" s="23">
        <f t="shared" si="14"/>
        <v>3238597.63</v>
      </c>
      <c r="H51" s="23">
        <f t="shared" si="14"/>
        <v>1712757.52</v>
      </c>
      <c r="I51" s="23">
        <f>ROUND(I32*I7,2)</f>
        <v>644239.36</v>
      </c>
      <c r="J51" s="23">
        <f>ROUND(J32*J7,2)</f>
        <v>1029108.81</v>
      </c>
      <c r="K51" s="23">
        <f>ROUND(K32*K7,2)</f>
        <v>844829.28</v>
      </c>
      <c r="L51" s="23">
        <f t="shared" si="12"/>
        <v>18344490.99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11705.3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11705.3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3795.4</v>
      </c>
      <c r="L59" s="23">
        <f t="shared" si="12"/>
        <v>3795.4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36">
        <v>60372.57</v>
      </c>
      <c r="C61" s="36">
        <v>100296.41</v>
      </c>
      <c r="D61" s="36">
        <v>182713.63</v>
      </c>
      <c r="E61" s="36">
        <v>188915.62</v>
      </c>
      <c r="F61" s="36">
        <v>194608.91</v>
      </c>
      <c r="G61" s="36">
        <v>495649.44</v>
      </c>
      <c r="H61" s="36">
        <v>54038.93</v>
      </c>
      <c r="I61" s="19">
        <v>0</v>
      </c>
      <c r="J61" s="36">
        <v>24467.5</v>
      </c>
      <c r="K61" s="36">
        <v>59338.31</v>
      </c>
      <c r="L61" s="23">
        <f t="shared" si="12"/>
        <v>1360401.32</v>
      </c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21914.82</v>
      </c>
      <c r="E62" s="36">
        <v>23436.44</v>
      </c>
      <c r="F62" s="36">
        <v>13437.43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150960.34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-208383.15</v>
      </c>
      <c r="C66" s="35">
        <f t="shared" si="15"/>
        <v>-231251.43000000002</v>
      </c>
      <c r="D66" s="35">
        <f t="shared" si="15"/>
        <v>-210391.28999999998</v>
      </c>
      <c r="E66" s="35">
        <f t="shared" si="15"/>
        <v>-242468.69</v>
      </c>
      <c r="F66" s="35">
        <f t="shared" si="15"/>
        <v>-184820.69</v>
      </c>
      <c r="G66" s="35">
        <f t="shared" si="15"/>
        <v>-307917.38</v>
      </c>
      <c r="H66" s="35">
        <f t="shared" si="15"/>
        <v>-182780.19</v>
      </c>
      <c r="I66" s="35">
        <f t="shared" si="15"/>
        <v>-166380.95</v>
      </c>
      <c r="J66" s="35">
        <f t="shared" si="15"/>
        <v>-74777.91</v>
      </c>
      <c r="K66" s="35">
        <f t="shared" si="15"/>
        <v>-68878.5</v>
      </c>
      <c r="L66" s="35">
        <f aca="true" t="shared" si="16" ref="L66:L116">SUM(B66:K66)</f>
        <v>-1878050.1799999997</v>
      </c>
    </row>
    <row r="67" spans="1:12" ht="18.75" customHeight="1">
      <c r="A67" s="16" t="s">
        <v>73</v>
      </c>
      <c r="B67" s="35">
        <f aca="true" t="shared" si="17" ref="B67:K67">B68+B69+B70+B71+B72+B73</f>
        <v>-194531.78</v>
      </c>
      <c r="C67" s="35">
        <f t="shared" si="17"/>
        <v>-211123.67</v>
      </c>
      <c r="D67" s="35">
        <f t="shared" si="17"/>
        <v>-190315.15</v>
      </c>
      <c r="E67" s="35">
        <f t="shared" si="17"/>
        <v>-229138.69</v>
      </c>
      <c r="F67" s="35">
        <f t="shared" si="17"/>
        <v>-173012.51</v>
      </c>
      <c r="G67" s="35">
        <f t="shared" si="17"/>
        <v>-278003.29</v>
      </c>
      <c r="H67" s="35">
        <f t="shared" si="17"/>
        <v>-169112</v>
      </c>
      <c r="I67" s="35">
        <f t="shared" si="17"/>
        <v>-31692</v>
      </c>
      <c r="J67" s="35">
        <f t="shared" si="17"/>
        <v>-64872</v>
      </c>
      <c r="K67" s="35">
        <f t="shared" si="17"/>
        <v>-61988</v>
      </c>
      <c r="L67" s="35">
        <f t="shared" si="16"/>
        <v>-1603789.09</v>
      </c>
    </row>
    <row r="68" spans="1:13" s="67" customFormat="1" ht="18.75" customHeight="1">
      <c r="A68" s="60" t="s">
        <v>144</v>
      </c>
      <c r="B68" s="63">
        <f>-ROUND(B9*$D$3,2)</f>
        <v>-139580</v>
      </c>
      <c r="C68" s="63">
        <f aca="true" t="shared" si="18" ref="C68:J68">-ROUND(C9*$D$3,2)</f>
        <v>-206092</v>
      </c>
      <c r="D68" s="63">
        <f t="shared" si="18"/>
        <v>-168776</v>
      </c>
      <c r="E68" s="63">
        <f t="shared" si="18"/>
        <v>-128052</v>
      </c>
      <c r="F68" s="63">
        <f t="shared" si="18"/>
        <v>-79792</v>
      </c>
      <c r="G68" s="63">
        <f t="shared" si="18"/>
        <v>-178924</v>
      </c>
      <c r="H68" s="63">
        <f t="shared" si="18"/>
        <v>-169112</v>
      </c>
      <c r="I68" s="63">
        <f t="shared" si="18"/>
        <v>-31692</v>
      </c>
      <c r="J68" s="63">
        <f t="shared" si="18"/>
        <v>-64872</v>
      </c>
      <c r="K68" s="63">
        <f>-ROUND((K9+K29)*$D$3,2)</f>
        <v>-61988</v>
      </c>
      <c r="L68" s="63">
        <f t="shared" si="16"/>
        <v>-1228880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-500</v>
      </c>
      <c r="C70" s="35">
        <v>-260</v>
      </c>
      <c r="D70" s="35">
        <v>-152</v>
      </c>
      <c r="E70" s="35">
        <v>-264</v>
      </c>
      <c r="F70" s="35">
        <v>-412</v>
      </c>
      <c r="G70" s="35">
        <v>-208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-1796</v>
      </c>
    </row>
    <row r="71" spans="1:12" ht="18.75" customHeight="1">
      <c r="A71" s="12" t="s">
        <v>76</v>
      </c>
      <c r="B71" s="35">
        <v>-2456</v>
      </c>
      <c r="C71" s="35">
        <v>-784</v>
      </c>
      <c r="D71" s="35">
        <v>-1372</v>
      </c>
      <c r="E71" s="35">
        <v>-1568</v>
      </c>
      <c r="F71" s="35">
        <v>-944</v>
      </c>
      <c r="G71" s="35">
        <v>-756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-7880</v>
      </c>
    </row>
    <row r="72" spans="1:12" ht="18.75" customHeight="1">
      <c r="A72" s="12" t="s">
        <v>77</v>
      </c>
      <c r="B72" s="35">
        <v>-51995.78</v>
      </c>
      <c r="C72" s="35">
        <v>-3987.67</v>
      </c>
      <c r="D72" s="35">
        <v>-20015.15</v>
      </c>
      <c r="E72" s="35">
        <v>-99254.69</v>
      </c>
      <c r="F72" s="35">
        <v>-91864.51</v>
      </c>
      <c r="G72" s="35">
        <v>-98115.29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-365233.08999999997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-13851.37</v>
      </c>
      <c r="C74" s="63">
        <f t="shared" si="19"/>
        <v>-20127.76</v>
      </c>
      <c r="D74" s="35">
        <f t="shared" si="19"/>
        <v>-20076.14</v>
      </c>
      <c r="E74" s="63">
        <f t="shared" si="19"/>
        <v>-13330</v>
      </c>
      <c r="F74" s="35">
        <f t="shared" si="19"/>
        <v>-11808.18</v>
      </c>
      <c r="G74" s="35">
        <f t="shared" si="19"/>
        <v>-29914.09</v>
      </c>
      <c r="H74" s="63">
        <f t="shared" si="19"/>
        <v>-13668.19</v>
      </c>
      <c r="I74" s="35">
        <f t="shared" si="19"/>
        <v>-134688.95</v>
      </c>
      <c r="J74" s="63">
        <f t="shared" si="19"/>
        <v>-9905.91</v>
      </c>
      <c r="K74" s="63">
        <f t="shared" si="19"/>
        <v>-6890.5</v>
      </c>
      <c r="L74" s="63">
        <f t="shared" si="16"/>
        <v>-274261.08999999997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-1067.5</v>
      </c>
      <c r="E77" s="19">
        <v>0</v>
      </c>
      <c r="F77" s="35">
        <v>0</v>
      </c>
      <c r="G77" s="19">
        <v>0</v>
      </c>
      <c r="H77" s="19">
        <v>0</v>
      </c>
      <c r="I77" s="44">
        <v>-2488.97</v>
      </c>
      <c r="J77" s="19">
        <v>0</v>
      </c>
      <c r="K77" s="44">
        <v>-380.5</v>
      </c>
      <c r="L77" s="63">
        <f t="shared" si="16"/>
        <v>-3936.97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-13851.37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-13668.19</v>
      </c>
      <c r="I79" s="35">
        <v>-4805</v>
      </c>
      <c r="J79" s="35">
        <v>-9905.91</v>
      </c>
      <c r="K79" s="35">
        <v>-6510</v>
      </c>
      <c r="L79" s="63">
        <f t="shared" si="16"/>
        <v>-140909.11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1791043.5499999998</v>
      </c>
      <c r="C114" s="24">
        <f t="shared" si="20"/>
        <v>2711019.110000001</v>
      </c>
      <c r="D114" s="24">
        <f t="shared" si="20"/>
        <v>3091735.6699999995</v>
      </c>
      <c r="E114" s="24">
        <f t="shared" si="20"/>
        <v>1765882.44</v>
      </c>
      <c r="F114" s="24">
        <f t="shared" si="20"/>
        <v>1578301.5599999998</v>
      </c>
      <c r="G114" s="24">
        <f t="shared" si="20"/>
        <v>3540153.19</v>
      </c>
      <c r="H114" s="24">
        <f t="shared" si="20"/>
        <v>1658115.31</v>
      </c>
      <c r="I114" s="24">
        <f>+I115+I116</f>
        <v>478924.12999999995</v>
      </c>
      <c r="J114" s="24">
        <f>+J115+J116</f>
        <v>1022348.3600000001</v>
      </c>
      <c r="K114" s="24">
        <f>+K115+K116</f>
        <v>840989.0900000001</v>
      </c>
      <c r="L114" s="45">
        <f t="shared" si="16"/>
        <v>18478512.41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1774095.6899999997</v>
      </c>
      <c r="C115" s="24">
        <f t="shared" si="21"/>
        <v>2687556.210000001</v>
      </c>
      <c r="D115" s="24">
        <f t="shared" si="21"/>
        <v>3069820.8499999996</v>
      </c>
      <c r="E115" s="24">
        <f t="shared" si="21"/>
        <v>1742446</v>
      </c>
      <c r="F115" s="24">
        <f t="shared" si="21"/>
        <v>1564864.13</v>
      </c>
      <c r="G115" s="24">
        <f t="shared" si="21"/>
        <v>3518586.93</v>
      </c>
      <c r="H115" s="24">
        <f t="shared" si="21"/>
        <v>1641895.8</v>
      </c>
      <c r="I115" s="24">
        <f t="shared" si="21"/>
        <v>478924.12999999995</v>
      </c>
      <c r="J115" s="24">
        <f t="shared" si="21"/>
        <v>1008373.2400000001</v>
      </c>
      <c r="K115" s="24">
        <f t="shared" si="21"/>
        <v>840989.0900000001</v>
      </c>
      <c r="L115" s="45">
        <f t="shared" si="16"/>
        <v>18327552.07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21914.82</v>
      </c>
      <c r="E116" s="24">
        <f t="shared" si="22"/>
        <v>23436.44</v>
      </c>
      <c r="F116" s="24">
        <f t="shared" si="22"/>
        <v>13437.43</v>
      </c>
      <c r="G116" s="24">
        <f t="shared" si="22"/>
        <v>21566.26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150960.34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18478512.44</v>
      </c>
      <c r="M122" s="51"/>
    </row>
    <row r="123" spans="1:12" ht="18.75" customHeight="1">
      <c r="A123" s="26" t="s">
        <v>123</v>
      </c>
      <c r="B123" s="27">
        <v>229065.93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229065.93</v>
      </c>
    </row>
    <row r="124" spans="1:12" ht="18.75" customHeight="1">
      <c r="A124" s="26" t="s">
        <v>124</v>
      </c>
      <c r="B124" s="27">
        <v>1561977.63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1561977.63</v>
      </c>
    </row>
    <row r="125" spans="1:12" ht="18.75" customHeight="1">
      <c r="A125" s="26" t="s">
        <v>125</v>
      </c>
      <c r="B125" s="38">
        <v>0</v>
      </c>
      <c r="C125" s="27">
        <v>2711019.11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2711019.11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2876848.22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2876848.22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214887.46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214887.46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1748223.63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1748223.63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17658.82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17658.82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398617.16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398617.16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127156.79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127156.79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1052527.61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1052527.61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1028902.53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1028902.53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81021.15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81021.15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481883.57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481883.57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497632.55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497632.55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1450713.4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1450713.4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567032.89</v>
      </c>
      <c r="I139" s="38">
        <v>0</v>
      </c>
      <c r="J139" s="38">
        <v>0</v>
      </c>
      <c r="K139" s="38">
        <v>0</v>
      </c>
      <c r="L139" s="39">
        <f t="shared" si="23"/>
        <v>567032.89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1091082.42</v>
      </c>
      <c r="I140" s="38">
        <v>0</v>
      </c>
      <c r="J140" s="38">
        <v>0</v>
      </c>
      <c r="K140" s="38">
        <v>0</v>
      </c>
      <c r="L140" s="39">
        <f t="shared" si="23"/>
        <v>1091082.42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478924.13</v>
      </c>
      <c r="J141" s="38">
        <v>0</v>
      </c>
      <c r="K141" s="38">
        <v>0</v>
      </c>
      <c r="L141" s="39">
        <f t="shared" si="23"/>
        <v>478924.13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1022348.35</v>
      </c>
      <c r="K142" s="18">
        <v>0</v>
      </c>
      <c r="L142" s="39">
        <f t="shared" si="23"/>
        <v>1022348.35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840989.09</v>
      </c>
      <c r="L143" s="42">
        <f t="shared" si="23"/>
        <v>840989.09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1022348.3600000001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2018-11-07T17:26:57Z</dcterms:modified>
  <cp:category/>
  <cp:version/>
  <cp:contentType/>
  <cp:contentStatus/>
</cp:coreProperties>
</file>