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<sst xmlns="http://schemas.openxmlformats.org/spreadsheetml/2006/main" count="147" uniqueCount="147">
  <si>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</si>
  <si>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</si>
  <si>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</si>
  <si>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</si>
  <si>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</si>
  <si>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</si>
  <si>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</si>
  <si>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</si>
  <si>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</si>
  <si>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</si>
  <si>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</si>
  <si>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</si>
  <si>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</si>
  <si>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</si>
  <si>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</si>
  <si>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</si>
  <si>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</si>
  <si>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</si>
  <si>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</si>
  <si>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</si>
  <si>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</si>
  <si>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</si>
  <si>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</si>
  <si>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</si>
  <si>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</si>
  <si>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</si>
  <si>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</si>
  <si>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</si>
  <si>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</si>
  <si>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</si>
  <si>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</si>
  <si>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</si>
  <si>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</si>
  <si>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</si>
  <si>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</si>
  <si>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</si>
  <si>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</si>
  <si>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</si>
  <si>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</si>
  <si>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</si>
  <si>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</si>
  <si>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</si>
  <si>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</si>
  <si>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</si>
  <si>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</si>
  <si>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</si>
  <si>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</si>
  <si>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</si>
  <si>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</si>
  <si>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</si>
  <si>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</si>
  <si>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</si>
  <si>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</si>
  <si>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</si>
  <si>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</si>
  <si>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</si>
  <si>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</si>
  <si>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</si>
  <si>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</si>
  <si>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</si>
  <si>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</si>
  <si>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</si>
  <si>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</si>
  <si>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</si>
  <si>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</si>
  <si>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</si>
  <si>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</si>
  <si>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</si>
  <si>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</si>
  <si>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</si>
  <si>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</si>
  <si>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</si>
  <si>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</si>
  <si>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</si>
  <si>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</si>
  <si>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</si>
  <si>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</si>
  <si>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</si>
  <si>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</si>
  <si>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</si>
  <si>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</si>
  <si>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</si>
  <si>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</si>
  <si>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</si>
  <si>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</si>
  <si>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</si>
  <si>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</si>
  <si>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</si>
  <si>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</si>
  <si>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</si>
  <si>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</si>
  <si>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</si>
  <si>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</si>
  <si>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</si>
  <si>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</si>
  <si>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</si>
  <si>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</si>
  <si>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</si>
  <si>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</si>
  <si>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</si>
  <si>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</si>
  <si>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</si>
  <si>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</si>
  <si>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</si>
  <si>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</si>
  <si>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</si>
  <si>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</si>
  <si>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</si>
  <si>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</si>
  <si>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</si>
  <si>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</si>
  <si>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</si>
  <si>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</si>
  <si>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</si>
  <si>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</si>
  <si>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</si>
  <si>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</si>
  <si>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</si>
  <si>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</si>
  <si>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</si>
  <si>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</si>
  <si>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</si>
  <si>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</si>
  <si>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</si>
  <si>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</si>
  <si>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</si>
  <si>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</si>
  <si>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</si>
  <si>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</si>
  <si>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</si>
  <si>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</si>
  <si>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</si>
  <si>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</si>
  <si>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</si>
  <si>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</si>
  <si>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</si>
  <si>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</si>
  <si>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</si>
  <si>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</si>
  <si>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</si>
  <si>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</si>
  <si>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</si>
  <si>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</si>
  <si>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</si>
  <si>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</si>
  <si>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</si>
  <si>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30/10/18 - VENCIMENTO 07/11/18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</si>
</sst>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599798</v>
      </c>
      <c r="C7" s="9">
        <f t="shared" si="0"/>
        <v>786122</v>
      </c>
      <c r="D7" s="9">
        <f t="shared" si="0"/>
        <v>789976</v>
      </c>
      <c r="E7" s="9">
        <f t="shared" si="0"/>
        <v>525017</v>
      </c>
      <c r="F7" s="9">
        <f t="shared" si="0"/>
        <v>447124</v>
      </c>
      <c r="G7" s="9">
        <f t="shared" si="0"/>
        <v>1150906</v>
      </c>
      <c r="H7" s="9">
        <f t="shared" si="0"/>
        <v>535916</v>
      </c>
      <c r="I7" s="9">
        <f t="shared" si="0"/>
        <v>125236</v>
      </c>
      <c r="J7" s="9">
        <f t="shared" si="0"/>
        <v>316287</v>
      </c>
      <c r="K7" s="9">
        <f t="shared" si="0"/>
        <v>264926</v>
      </c>
      <c r="L7" s="9">
        <f t="shared" si="0"/>
        <v>5541308</v>
      </c>
      <c r="M7" s="49"/>
    </row>
    <row r="8" spans="1:12" ht="17.25" customHeight="1">
      <c r="A8" s="10" t="s">
        <v>38</v>
      </c>
      <c r="B8" s="11">
        <f>B9+B12+B16</f>
        <v>293694</v>
      </c>
      <c r="C8" s="11">
        <f aca="true" t="shared" si="1" ref="C8:K8">C9+C12+C16</f>
        <v>396779</v>
      </c>
      <c r="D8" s="11">
        <f t="shared" si="1"/>
        <v>369078</v>
      </c>
      <c r="E8" s="11">
        <f t="shared" si="1"/>
        <v>264997</v>
      </c>
      <c r="F8" s="11">
        <f t="shared" si="1"/>
        <v>208114</v>
      </c>
      <c r="G8" s="11">
        <f t="shared" si="1"/>
        <v>560431</v>
      </c>
      <c r="H8" s="11">
        <f t="shared" si="1"/>
        <v>285411</v>
      </c>
      <c r="I8" s="11">
        <f t="shared" si="1"/>
        <v>57486</v>
      </c>
      <c r="J8" s="11">
        <f t="shared" si="1"/>
        <v>148463</v>
      </c>
      <c r="K8" s="11">
        <f t="shared" si="1"/>
        <v>136145</v>
      </c>
      <c r="L8" s="11">
        <f aca="true" t="shared" si="2" ref="L8:L29">SUM(B8:K8)</f>
        <v>2720598</v>
      </c>
    </row>
    <row r="9" spans="1:12" ht="17.25" customHeight="1">
      <c r="A9" s="15" t="s">
        <v>16</v>
      </c>
      <c r="B9" s="13">
        <f>+B10+B11</f>
        <v>34384</v>
      </c>
      <c r="C9" s="13">
        <f aca="true" t="shared" si="3" ref="C9:K9">+C10+C11</f>
        <v>50091</v>
      </c>
      <c r="D9" s="13">
        <f t="shared" si="3"/>
        <v>41184</v>
      </c>
      <c r="E9" s="13">
        <f t="shared" si="3"/>
        <v>31319</v>
      </c>
      <c r="F9" s="13">
        <f t="shared" si="3"/>
        <v>19855</v>
      </c>
      <c r="G9" s="13">
        <f t="shared" si="3"/>
        <v>43639</v>
      </c>
      <c r="H9" s="13">
        <f t="shared" si="3"/>
        <v>41648</v>
      </c>
      <c r="I9" s="13">
        <f t="shared" si="3"/>
        <v>7880</v>
      </c>
      <c r="J9" s="13">
        <f t="shared" si="3"/>
        <v>15482</v>
      </c>
      <c r="K9" s="13">
        <f t="shared" si="3"/>
        <v>15084</v>
      </c>
      <c r="L9" s="11">
        <f t="shared" si="2"/>
        <v>300566</v>
      </c>
    </row>
    <row r="10" spans="1:12" ht="17.25" customHeight="1">
      <c r="A10" s="29" t="s">
        <v>17</v>
      </c>
      <c r="B10" s="13">
        <v>34384</v>
      </c>
      <c r="C10" s="13">
        <v>50091</v>
      </c>
      <c r="D10" s="13">
        <v>41184</v>
      </c>
      <c r="E10" s="13">
        <v>31319</v>
      </c>
      <c r="F10" s="13">
        <v>19855</v>
      </c>
      <c r="G10" s="13">
        <v>43639</v>
      </c>
      <c r="H10" s="13">
        <v>41648</v>
      </c>
      <c r="I10" s="13">
        <v>7880</v>
      </c>
      <c r="J10" s="13">
        <v>15482</v>
      </c>
      <c r="K10" s="13">
        <v>15084</v>
      </c>
      <c r="L10" s="11">
        <f t="shared" si="2"/>
        <v>300566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247254</v>
      </c>
      <c r="C12" s="17">
        <f t="shared" si="4"/>
        <v>329850</v>
      </c>
      <c r="D12" s="17">
        <f t="shared" si="4"/>
        <v>312849</v>
      </c>
      <c r="E12" s="17">
        <f t="shared" si="4"/>
        <v>223161</v>
      </c>
      <c r="F12" s="17">
        <f t="shared" si="4"/>
        <v>177151</v>
      </c>
      <c r="G12" s="17">
        <f t="shared" si="4"/>
        <v>487816</v>
      </c>
      <c r="H12" s="17">
        <f t="shared" si="4"/>
        <v>231813</v>
      </c>
      <c r="I12" s="17">
        <f t="shared" si="4"/>
        <v>46942</v>
      </c>
      <c r="J12" s="17">
        <f t="shared" si="4"/>
        <v>126727</v>
      </c>
      <c r="K12" s="17">
        <f t="shared" si="4"/>
        <v>115013</v>
      </c>
      <c r="L12" s="11">
        <f t="shared" si="2"/>
        <v>2298576</v>
      </c>
    </row>
    <row r="13" spans="1:14" s="67" customFormat="1" ht="17.25" customHeight="1">
      <c r="A13" s="74" t="s">
        <v>19</v>
      </c>
      <c r="B13" s="75">
        <v>118106</v>
      </c>
      <c r="C13" s="75">
        <v>165666</v>
      </c>
      <c r="D13" s="75">
        <v>164151</v>
      </c>
      <c r="E13" s="75">
        <v>111795</v>
      </c>
      <c r="F13" s="75">
        <v>90702</v>
      </c>
      <c r="G13" s="75">
        <v>231316</v>
      </c>
      <c r="H13" s="75">
        <v>105760</v>
      </c>
      <c r="I13" s="75">
        <v>25618</v>
      </c>
      <c r="J13" s="75">
        <v>66401</v>
      </c>
      <c r="K13" s="75">
        <v>55247</v>
      </c>
      <c r="L13" s="76">
        <f t="shared" si="2"/>
        <v>1134762</v>
      </c>
      <c r="M13" s="77"/>
      <c r="N13" s="78"/>
    </row>
    <row r="14" spans="1:13" s="67" customFormat="1" ht="17.25" customHeight="1">
      <c r="A14" s="74" t="s">
        <v>20</v>
      </c>
      <c r="B14" s="75">
        <v>113805</v>
      </c>
      <c r="C14" s="75">
        <v>141318</v>
      </c>
      <c r="D14" s="75">
        <v>132290</v>
      </c>
      <c r="E14" s="75">
        <v>97150</v>
      </c>
      <c r="F14" s="75">
        <v>77655</v>
      </c>
      <c r="G14" s="75">
        <v>233006</v>
      </c>
      <c r="H14" s="75">
        <v>105159</v>
      </c>
      <c r="I14" s="75">
        <v>17531</v>
      </c>
      <c r="J14" s="75">
        <v>54622</v>
      </c>
      <c r="K14" s="75">
        <v>53921</v>
      </c>
      <c r="L14" s="76">
        <f t="shared" si="2"/>
        <v>1026457</v>
      </c>
      <c r="M14" s="77"/>
    </row>
    <row r="15" spans="1:12" ht="17.25" customHeight="1">
      <c r="A15" s="14" t="s">
        <v>21</v>
      </c>
      <c r="B15" s="13">
        <v>15343</v>
      </c>
      <c r="C15" s="13">
        <v>22866</v>
      </c>
      <c r="D15" s="13">
        <v>16408</v>
      </c>
      <c r="E15" s="13">
        <v>14216</v>
      </c>
      <c r="F15" s="13">
        <v>8794</v>
      </c>
      <c r="G15" s="13">
        <v>23494</v>
      </c>
      <c r="H15" s="13">
        <v>20894</v>
      </c>
      <c r="I15" s="13">
        <v>3793</v>
      </c>
      <c r="J15" s="13">
        <v>5704</v>
      </c>
      <c r="K15" s="13">
        <v>5845</v>
      </c>
      <c r="L15" s="11">
        <f t="shared" si="2"/>
        <v>137357</v>
      </c>
    </row>
    <row r="16" spans="1:12" ht="17.25" customHeight="1">
      <c r="A16" s="15" t="s">
        <v>34</v>
      </c>
      <c r="B16" s="13">
        <f>B17+B18+B19</f>
        <v>12056</v>
      </c>
      <c r="C16" s="13">
        <f aca="true" t="shared" si="5" ref="C16:K16">C17+C18+C19</f>
        <v>16838</v>
      </c>
      <c r="D16" s="13">
        <f t="shared" si="5"/>
        <v>15045</v>
      </c>
      <c r="E16" s="13">
        <f t="shared" si="5"/>
        <v>10517</v>
      </c>
      <c r="F16" s="13">
        <f t="shared" si="5"/>
        <v>11108</v>
      </c>
      <c r="G16" s="13">
        <f t="shared" si="5"/>
        <v>28976</v>
      </c>
      <c r="H16" s="13">
        <f t="shared" si="5"/>
        <v>11950</v>
      </c>
      <c r="I16" s="13">
        <f t="shared" si="5"/>
        <v>2664</v>
      </c>
      <c r="J16" s="13">
        <f t="shared" si="5"/>
        <v>6254</v>
      </c>
      <c r="K16" s="13">
        <f t="shared" si="5"/>
        <v>6048</v>
      </c>
      <c r="L16" s="11">
        <f t="shared" si="2"/>
        <v>121456</v>
      </c>
    </row>
    <row r="17" spans="1:12" ht="17.25" customHeight="1">
      <c r="A17" s="14" t="s">
        <v>35</v>
      </c>
      <c r="B17" s="13">
        <v>12022</v>
      </c>
      <c r="C17" s="13">
        <v>16802</v>
      </c>
      <c r="D17" s="13">
        <v>15022</v>
      </c>
      <c r="E17" s="13">
        <v>10499</v>
      </c>
      <c r="F17" s="13">
        <v>11085</v>
      </c>
      <c r="G17" s="13">
        <v>28928</v>
      </c>
      <c r="H17" s="13">
        <v>11914</v>
      </c>
      <c r="I17" s="13">
        <v>2662</v>
      </c>
      <c r="J17" s="13">
        <v>6244</v>
      </c>
      <c r="K17" s="13">
        <v>6036</v>
      </c>
      <c r="L17" s="11">
        <f t="shared" si="2"/>
        <v>121214</v>
      </c>
    </row>
    <row r="18" spans="1:12" ht="17.25" customHeight="1">
      <c r="A18" s="14" t="s">
        <v>36</v>
      </c>
      <c r="B18" s="13">
        <v>16</v>
      </c>
      <c r="C18" s="13">
        <v>15</v>
      </c>
      <c r="D18" s="13">
        <v>12</v>
      </c>
      <c r="E18" s="13">
        <v>13</v>
      </c>
      <c r="F18" s="13">
        <v>18</v>
      </c>
      <c r="G18" s="13">
        <v>20</v>
      </c>
      <c r="H18" s="13">
        <v>25</v>
      </c>
      <c r="I18" s="13">
        <v>2</v>
      </c>
      <c r="J18" s="13">
        <v>4</v>
      </c>
      <c r="K18" s="13">
        <v>6</v>
      </c>
      <c r="L18" s="11">
        <f t="shared" si="2"/>
        <v>131</v>
      </c>
    </row>
    <row r="19" spans="1:12" ht="17.25" customHeight="1">
      <c r="A19" s="14" t="s">
        <v>37</v>
      </c>
      <c r="B19" s="13">
        <v>18</v>
      </c>
      <c r="C19" s="13">
        <v>21</v>
      </c>
      <c r="D19" s="13">
        <v>11</v>
      </c>
      <c r="E19" s="13">
        <v>5</v>
      </c>
      <c r="F19" s="13">
        <v>5</v>
      </c>
      <c r="G19" s="13">
        <v>28</v>
      </c>
      <c r="H19" s="13">
        <v>11</v>
      </c>
      <c r="I19" s="13">
        <v>0</v>
      </c>
      <c r="J19" s="13">
        <v>6</v>
      </c>
      <c r="K19" s="13">
        <v>6</v>
      </c>
      <c r="L19" s="11">
        <f t="shared" si="2"/>
        <v>111</v>
      </c>
    </row>
    <row r="20" spans="1:12" ht="17.25" customHeight="1">
      <c r="A20" s="16" t="s">
        <v>22</v>
      </c>
      <c r="B20" s="11">
        <f>+B21+B22+B23</f>
        <v>174753</v>
      </c>
      <c r="C20" s="11">
        <f aca="true" t="shared" si="6" ref="C20:K20">+C21+C22+C23</f>
        <v>200073</v>
      </c>
      <c r="D20" s="11">
        <f t="shared" si="6"/>
        <v>220921</v>
      </c>
      <c r="E20" s="11">
        <f t="shared" si="6"/>
        <v>136796</v>
      </c>
      <c r="F20" s="11">
        <f t="shared" si="6"/>
        <v>145156</v>
      </c>
      <c r="G20" s="11">
        <f t="shared" si="6"/>
        <v>397532</v>
      </c>
      <c r="H20" s="11">
        <f t="shared" si="6"/>
        <v>140903</v>
      </c>
      <c r="I20" s="11">
        <f t="shared" si="6"/>
        <v>34731</v>
      </c>
      <c r="J20" s="11">
        <f t="shared" si="6"/>
        <v>83811</v>
      </c>
      <c r="K20" s="11">
        <f t="shared" si="6"/>
        <v>71773</v>
      </c>
      <c r="L20" s="11">
        <f t="shared" si="2"/>
        <v>1606449</v>
      </c>
    </row>
    <row r="21" spans="1:13" s="67" customFormat="1" ht="17.25" customHeight="1">
      <c r="A21" s="60" t="s">
        <v>23</v>
      </c>
      <c r="B21" s="75">
        <v>93668</v>
      </c>
      <c r="C21" s="75">
        <v>117475</v>
      </c>
      <c r="D21" s="75">
        <v>132747</v>
      </c>
      <c r="E21" s="75">
        <v>79084</v>
      </c>
      <c r="F21" s="75">
        <v>84407</v>
      </c>
      <c r="G21" s="75">
        <v>210036</v>
      </c>
      <c r="H21" s="75">
        <v>78860</v>
      </c>
      <c r="I21" s="75">
        <v>21583</v>
      </c>
      <c r="J21" s="75">
        <v>49314</v>
      </c>
      <c r="K21" s="75">
        <v>38832</v>
      </c>
      <c r="L21" s="76">
        <f t="shared" si="2"/>
        <v>906006</v>
      </c>
      <c r="M21" s="77"/>
    </row>
    <row r="22" spans="1:13" s="67" customFormat="1" ht="17.25" customHeight="1">
      <c r="A22" s="60" t="s">
        <v>24</v>
      </c>
      <c r="B22" s="75">
        <v>74379</v>
      </c>
      <c r="C22" s="75">
        <v>74756</v>
      </c>
      <c r="D22" s="75">
        <v>81104</v>
      </c>
      <c r="E22" s="75">
        <v>52920</v>
      </c>
      <c r="F22" s="75">
        <v>56509</v>
      </c>
      <c r="G22" s="75">
        <v>175587</v>
      </c>
      <c r="H22" s="75">
        <v>55045</v>
      </c>
      <c r="I22" s="75">
        <v>11678</v>
      </c>
      <c r="J22" s="75">
        <v>32108</v>
      </c>
      <c r="K22" s="75">
        <v>30678</v>
      </c>
      <c r="L22" s="76">
        <f t="shared" si="2"/>
        <v>644764</v>
      </c>
      <c r="M22" s="77"/>
    </row>
    <row r="23" spans="1:12" ht="17.25" customHeight="1">
      <c r="A23" s="12" t="s">
        <v>25</v>
      </c>
      <c r="B23" s="13">
        <v>6706</v>
      </c>
      <c r="C23" s="13">
        <v>7842</v>
      </c>
      <c r="D23" s="13">
        <v>7070</v>
      </c>
      <c r="E23" s="13">
        <v>4792</v>
      </c>
      <c r="F23" s="13">
        <v>4240</v>
      </c>
      <c r="G23" s="13">
        <v>11909</v>
      </c>
      <c r="H23" s="13">
        <v>6998</v>
      </c>
      <c r="I23" s="13">
        <v>1470</v>
      </c>
      <c r="J23" s="13">
        <v>2389</v>
      </c>
      <c r="K23" s="13">
        <v>2263</v>
      </c>
      <c r="L23" s="11">
        <f t="shared" si="2"/>
        <v>55679</v>
      </c>
    </row>
    <row r="24" spans="1:13" ht="17.25" customHeight="1">
      <c r="A24" s="16" t="s">
        <v>26</v>
      </c>
      <c r="B24" s="13">
        <f>+B25+B26</f>
        <v>131351</v>
      </c>
      <c r="C24" s="13">
        <f aca="true" t="shared" si="7" ref="C24:K24">+C25+C26</f>
        <v>189270</v>
      </c>
      <c r="D24" s="13">
        <f t="shared" si="7"/>
        <v>199977</v>
      </c>
      <c r="E24" s="13">
        <f t="shared" si="7"/>
        <v>123224</v>
      </c>
      <c r="F24" s="13">
        <f t="shared" si="7"/>
        <v>93854</v>
      </c>
      <c r="G24" s="13">
        <f t="shared" si="7"/>
        <v>192943</v>
      </c>
      <c r="H24" s="13">
        <f t="shared" si="7"/>
        <v>102686</v>
      </c>
      <c r="I24" s="13">
        <f t="shared" si="7"/>
        <v>33019</v>
      </c>
      <c r="J24" s="13">
        <f t="shared" si="7"/>
        <v>84013</v>
      </c>
      <c r="K24" s="13">
        <f t="shared" si="7"/>
        <v>57008</v>
      </c>
      <c r="L24" s="11">
        <f t="shared" si="2"/>
        <v>1207345</v>
      </c>
      <c r="M24" s="50"/>
    </row>
    <row r="25" spans="1:13" ht="17.25" customHeight="1">
      <c r="A25" s="12" t="s">
        <v>39</v>
      </c>
      <c r="B25" s="13">
        <v>78082</v>
      </c>
      <c r="C25" s="13">
        <v>117711</v>
      </c>
      <c r="D25" s="13">
        <v>127018</v>
      </c>
      <c r="E25" s="13">
        <v>78346</v>
      </c>
      <c r="F25" s="13">
        <v>56248</v>
      </c>
      <c r="G25" s="13">
        <v>118675</v>
      </c>
      <c r="H25" s="13">
        <v>63058</v>
      </c>
      <c r="I25" s="13">
        <v>22707</v>
      </c>
      <c r="J25" s="13">
        <v>50571</v>
      </c>
      <c r="K25" s="13">
        <v>33867</v>
      </c>
      <c r="L25" s="11">
        <f t="shared" si="2"/>
        <v>746283</v>
      </c>
      <c r="M25" s="49"/>
    </row>
    <row r="26" spans="1:13" ht="17.25" customHeight="1">
      <c r="A26" s="12" t="s">
        <v>40</v>
      </c>
      <c r="B26" s="13">
        <v>53269</v>
      </c>
      <c r="C26" s="13">
        <v>71559</v>
      </c>
      <c r="D26" s="13">
        <v>72959</v>
      </c>
      <c r="E26" s="13">
        <v>44878</v>
      </c>
      <c r="F26" s="13">
        <v>37606</v>
      </c>
      <c r="G26" s="13">
        <v>74268</v>
      </c>
      <c r="H26" s="13">
        <v>39628</v>
      </c>
      <c r="I26" s="13">
        <v>10312</v>
      </c>
      <c r="J26" s="13">
        <v>33442</v>
      </c>
      <c r="K26" s="13">
        <v>23141</v>
      </c>
      <c r="L26" s="11">
        <f t="shared" si="2"/>
        <v>461062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6916</v>
      </c>
      <c r="I27" s="11">
        <v>0</v>
      </c>
      <c r="J27" s="11">
        <v>0</v>
      </c>
      <c r="K27" s="11">
        <v>0</v>
      </c>
      <c r="L27" s="11">
        <f t="shared" si="2"/>
        <v>6916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57</v>
      </c>
      <c r="L29" s="11">
        <f t="shared" si="2"/>
        <v>57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11518.27</v>
      </c>
      <c r="I37" s="19">
        <v>0</v>
      </c>
      <c r="J37" s="19">
        <v>0</v>
      </c>
      <c r="K37" s="19">
        <v>0</v>
      </c>
      <c r="L37" s="23">
        <f>SUM(B37:K37)</f>
        <v>11518.27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1957056.92</v>
      </c>
      <c r="C49" s="22">
        <f aca="true" t="shared" si="11" ref="C49:H49">+C50+C62</f>
        <v>2867987.97</v>
      </c>
      <c r="D49" s="22">
        <f t="shared" si="11"/>
        <v>3174899.3</v>
      </c>
      <c r="E49" s="22">
        <f t="shared" si="11"/>
        <v>1843296.8499999999</v>
      </c>
      <c r="F49" s="22">
        <f t="shared" si="11"/>
        <v>1603013.4499999997</v>
      </c>
      <c r="G49" s="22">
        <f t="shared" si="11"/>
        <v>3359838.78</v>
      </c>
      <c r="H49" s="22">
        <f t="shared" si="11"/>
        <v>1807010.77</v>
      </c>
      <c r="I49" s="22">
        <f>+I50+I62</f>
        <v>653257.24</v>
      </c>
      <c r="J49" s="22">
        <f>+J50+J62</f>
        <v>1075278.1500000001</v>
      </c>
      <c r="K49" s="22">
        <f>+K50+K62</f>
        <v>858470.42</v>
      </c>
      <c r="L49" s="22">
        <f aca="true" t="shared" si="12" ref="L49:L62">SUM(B49:K49)</f>
        <v>19200109.849999998</v>
      </c>
    </row>
    <row r="50" spans="1:12" ht="17.25" customHeight="1">
      <c r="A50" s="16" t="s">
        <v>60</v>
      </c>
      <c r="B50" s="23">
        <f>SUM(B51:B61)</f>
        <v>1940109.0599999998</v>
      </c>
      <c r="C50" s="23">
        <f aca="true" t="shared" si="13" ref="C50:K50">SUM(C51:C61)</f>
        <v>2844525.0700000003</v>
      </c>
      <c r="D50" s="23">
        <f t="shared" si="13"/>
        <v>3152984.48</v>
      </c>
      <c r="E50" s="23">
        <f t="shared" si="13"/>
        <v>1819860.41</v>
      </c>
      <c r="F50" s="23">
        <f t="shared" si="13"/>
        <v>1589576.0199999998</v>
      </c>
      <c r="G50" s="23">
        <f t="shared" si="13"/>
        <v>3338272.52</v>
      </c>
      <c r="H50" s="23">
        <f t="shared" si="13"/>
        <v>1790791.26</v>
      </c>
      <c r="I50" s="23">
        <f t="shared" si="13"/>
        <v>653257.24</v>
      </c>
      <c r="J50" s="23">
        <f t="shared" si="13"/>
        <v>1061303.03</v>
      </c>
      <c r="K50" s="23">
        <f t="shared" si="13"/>
        <v>858470.42</v>
      </c>
      <c r="L50" s="23">
        <f t="shared" si="12"/>
        <v>19049149.51</v>
      </c>
    </row>
    <row r="51" spans="1:12" ht="17.25" customHeight="1">
      <c r="A51" s="34" t="s">
        <v>61</v>
      </c>
      <c r="B51" s="23">
        <f aca="true" t="shared" si="14" ref="B51:H51">ROUND(B32*B7,2)</f>
        <v>1890743.24</v>
      </c>
      <c r="C51" s="23">
        <f t="shared" si="14"/>
        <v>2772888.13</v>
      </c>
      <c r="D51" s="23">
        <f t="shared" si="14"/>
        <v>3069293.75</v>
      </c>
      <c r="E51" s="23">
        <f t="shared" si="14"/>
        <v>1773192.42</v>
      </c>
      <c r="F51" s="23">
        <f t="shared" si="14"/>
        <v>1526704.9</v>
      </c>
      <c r="G51" s="23">
        <f t="shared" si="14"/>
        <v>3246015.28</v>
      </c>
      <c r="H51" s="23">
        <f t="shared" si="14"/>
        <v>1733098.75</v>
      </c>
      <c r="I51" s="23">
        <f>ROUND(I32*I7,2)</f>
        <v>652191.52</v>
      </c>
      <c r="J51" s="23">
        <f>ROUND(J32*J7,2)</f>
        <v>1031728.19</v>
      </c>
      <c r="K51" s="23">
        <f>ROUND(K32*K7,2)</f>
        <v>852770.3</v>
      </c>
      <c r="L51" s="23">
        <f t="shared" si="12"/>
        <v>18548626.48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11518.27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11518.27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21914.82</v>
      </c>
      <c r="E62" s="36">
        <v>23436.44</v>
      </c>
      <c r="F62" s="36">
        <v>13437.43</v>
      </c>
      <c r="G62" s="36">
        <v>21566.26</v>
      </c>
      <c r="H62" s="36">
        <v>16219.51</v>
      </c>
      <c r="I62" s="19">
        <v>0</v>
      </c>
      <c r="J62" s="36">
        <v>13975.12</v>
      </c>
      <c r="K62" s="19">
        <v>0</v>
      </c>
      <c r="L62" s="36">
        <f t="shared" si="12"/>
        <v>150960.34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-208919.34000000003</v>
      </c>
      <c r="C66" s="35">
        <f t="shared" si="15"/>
        <v>-225728.77000000002</v>
      </c>
      <c r="D66" s="35">
        <f t="shared" si="15"/>
        <v>-213419.5</v>
      </c>
      <c r="E66" s="35">
        <f t="shared" si="15"/>
        <v>-245065.59</v>
      </c>
      <c r="F66" s="35">
        <f t="shared" si="15"/>
        <v>-194806.68</v>
      </c>
      <c r="G66" s="35">
        <f t="shared" si="15"/>
        <v>-307991.44</v>
      </c>
      <c r="H66" s="35">
        <f t="shared" si="15"/>
        <v>-180260.18</v>
      </c>
      <c r="I66" s="35">
        <f t="shared" si="15"/>
        <v>-166208.88</v>
      </c>
      <c r="J66" s="35">
        <f t="shared" si="15"/>
        <v>-71833.91</v>
      </c>
      <c r="K66" s="35">
        <f t="shared" si="15"/>
        <v>-67454.65</v>
      </c>
      <c r="L66" s="35">
        <f aca="true" t="shared" si="16" ref="L66:L116">SUM(B66:K66)</f>
        <v>-1881688.9399999997</v>
      </c>
    </row>
    <row r="67" spans="1:12" ht="18.75" customHeight="1">
      <c r="A67" s="16" t="s">
        <v>73</v>
      </c>
      <c r="B67" s="35">
        <f aca="true" t="shared" si="17" ref="B67:K67">B68+B69+B70+B71+B72+B73</f>
        <v>-195067.98</v>
      </c>
      <c r="C67" s="35">
        <f t="shared" si="17"/>
        <v>-205601.01</v>
      </c>
      <c r="D67" s="35">
        <f t="shared" si="17"/>
        <v>-193343.11</v>
      </c>
      <c r="E67" s="35">
        <f t="shared" si="17"/>
        <v>-231735.59</v>
      </c>
      <c r="F67" s="35">
        <f t="shared" si="17"/>
        <v>-182998.5</v>
      </c>
      <c r="G67" s="35">
        <f t="shared" si="17"/>
        <v>-278077.35</v>
      </c>
      <c r="H67" s="35">
        <f t="shared" si="17"/>
        <v>-166592</v>
      </c>
      <c r="I67" s="35">
        <f t="shared" si="17"/>
        <v>-31520</v>
      </c>
      <c r="J67" s="35">
        <f t="shared" si="17"/>
        <v>-61928</v>
      </c>
      <c r="K67" s="35">
        <f t="shared" si="17"/>
        <v>-60564</v>
      </c>
      <c r="L67" s="35">
        <f t="shared" si="16"/>
        <v>-1607427.54</v>
      </c>
    </row>
    <row r="68" spans="1:13" s="67" customFormat="1" ht="18.75" customHeight="1">
      <c r="A68" s="60" t="s">
        <v>144</v>
      </c>
      <c r="B68" s="63">
        <f>-ROUND(B9*$D$3,2)</f>
        <v>-137536</v>
      </c>
      <c r="C68" s="63">
        <f aca="true" t="shared" si="18" ref="C68:J68">-ROUND(C9*$D$3,2)</f>
        <v>-200364</v>
      </c>
      <c r="D68" s="63">
        <f t="shared" si="18"/>
        <v>-164736</v>
      </c>
      <c r="E68" s="63">
        <f t="shared" si="18"/>
        <v>-125276</v>
      </c>
      <c r="F68" s="63">
        <f t="shared" si="18"/>
        <v>-79420</v>
      </c>
      <c r="G68" s="63">
        <f t="shared" si="18"/>
        <v>-174556</v>
      </c>
      <c r="H68" s="63">
        <f t="shared" si="18"/>
        <v>-166592</v>
      </c>
      <c r="I68" s="63">
        <f t="shared" si="18"/>
        <v>-31520</v>
      </c>
      <c r="J68" s="63">
        <f t="shared" si="18"/>
        <v>-61928</v>
      </c>
      <c r="K68" s="63">
        <f>-ROUND((K9+K29)*$D$3,2)</f>
        <v>-60564</v>
      </c>
      <c r="L68" s="63">
        <f t="shared" si="16"/>
        <v>-1202492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-544</v>
      </c>
      <c r="C70" s="35">
        <v>-264</v>
      </c>
      <c r="D70" s="35">
        <v>-232</v>
      </c>
      <c r="E70" s="35">
        <v>-412</v>
      </c>
      <c r="F70" s="35">
        <v>-380</v>
      </c>
      <c r="G70" s="35">
        <v>-232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-2064</v>
      </c>
    </row>
    <row r="71" spans="1:12" ht="18.75" customHeight="1">
      <c r="A71" s="12" t="s">
        <v>76</v>
      </c>
      <c r="B71" s="35">
        <v>-2660</v>
      </c>
      <c r="C71" s="35">
        <v>-1428</v>
      </c>
      <c r="D71" s="35">
        <v>-980</v>
      </c>
      <c r="E71" s="35">
        <v>-1692</v>
      </c>
      <c r="F71" s="35">
        <v>-924</v>
      </c>
      <c r="G71" s="35">
        <v>-308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-7992</v>
      </c>
    </row>
    <row r="72" spans="1:12" ht="18.75" customHeight="1">
      <c r="A72" s="12" t="s">
        <v>77</v>
      </c>
      <c r="B72" s="35">
        <v>-54327.98</v>
      </c>
      <c r="C72" s="35">
        <v>-3545.01</v>
      </c>
      <c r="D72" s="35">
        <v>-27395.11</v>
      </c>
      <c r="E72" s="35">
        <v>-104355.59</v>
      </c>
      <c r="F72" s="35">
        <v>-102274.5</v>
      </c>
      <c r="G72" s="35">
        <v>-102981.35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-394879.54000000004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-13851.36</v>
      </c>
      <c r="C74" s="63">
        <f t="shared" si="19"/>
        <v>-20127.76</v>
      </c>
      <c r="D74" s="35">
        <f t="shared" si="19"/>
        <v>-20076.39</v>
      </c>
      <c r="E74" s="63">
        <f t="shared" si="19"/>
        <v>-13330</v>
      </c>
      <c r="F74" s="35">
        <f t="shared" si="19"/>
        <v>-11808.18</v>
      </c>
      <c r="G74" s="35">
        <f t="shared" si="19"/>
        <v>-29914.09</v>
      </c>
      <c r="H74" s="63">
        <f t="shared" si="19"/>
        <v>-13668.18</v>
      </c>
      <c r="I74" s="35">
        <f t="shared" si="19"/>
        <v>-134688.88</v>
      </c>
      <c r="J74" s="63">
        <f t="shared" si="19"/>
        <v>-9905.91</v>
      </c>
      <c r="K74" s="63">
        <f t="shared" si="19"/>
        <v>-6890.65</v>
      </c>
      <c r="L74" s="63">
        <f t="shared" si="16"/>
        <v>-274261.4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-13851.36</v>
      </c>
      <c r="C79" s="35">
        <v>-20107.73</v>
      </c>
      <c r="D79" s="35">
        <v>-19008.64</v>
      </c>
      <c r="E79" s="35">
        <v>-13330</v>
      </c>
      <c r="F79" s="35">
        <v>-11808.18</v>
      </c>
      <c r="G79" s="35">
        <v>-27914.09</v>
      </c>
      <c r="H79" s="35">
        <v>-13668.18</v>
      </c>
      <c r="I79" s="35">
        <v>-4805</v>
      </c>
      <c r="J79" s="35">
        <v>-9905.91</v>
      </c>
      <c r="K79" s="35">
        <v>-6510</v>
      </c>
      <c r="L79" s="63">
        <f t="shared" si="16"/>
        <v>-140909.09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1748137.5799999998</v>
      </c>
      <c r="C114" s="24">
        <f t="shared" si="20"/>
        <v>2642259.2000000007</v>
      </c>
      <c r="D114" s="24">
        <f t="shared" si="20"/>
        <v>2961479.8</v>
      </c>
      <c r="E114" s="24">
        <f t="shared" si="20"/>
        <v>1598231.2599999998</v>
      </c>
      <c r="F114" s="24">
        <f t="shared" si="20"/>
        <v>1408206.7699999998</v>
      </c>
      <c r="G114" s="24">
        <f t="shared" si="20"/>
        <v>3051847.34</v>
      </c>
      <c r="H114" s="24">
        <f t="shared" si="20"/>
        <v>1626750.59</v>
      </c>
      <c r="I114" s="24">
        <f>+I115+I116</f>
        <v>487048.36</v>
      </c>
      <c r="J114" s="24">
        <f>+J115+J116</f>
        <v>1003444.24</v>
      </c>
      <c r="K114" s="24">
        <f>+K115+K116</f>
        <v>791015.77</v>
      </c>
      <c r="L114" s="45">
        <f t="shared" si="16"/>
        <v>17318420.91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1731189.7199999997</v>
      </c>
      <c r="C115" s="24">
        <f t="shared" si="21"/>
        <v>2618796.3000000007</v>
      </c>
      <c r="D115" s="24">
        <f t="shared" si="21"/>
        <v>2939564.98</v>
      </c>
      <c r="E115" s="24">
        <f t="shared" si="21"/>
        <v>1574794.8199999998</v>
      </c>
      <c r="F115" s="24">
        <f t="shared" si="21"/>
        <v>1394769.3399999999</v>
      </c>
      <c r="G115" s="24">
        <f t="shared" si="21"/>
        <v>3030281.08</v>
      </c>
      <c r="H115" s="24">
        <f t="shared" si="21"/>
        <v>1610531.08</v>
      </c>
      <c r="I115" s="24">
        <f t="shared" si="21"/>
        <v>487048.36</v>
      </c>
      <c r="J115" s="24">
        <f t="shared" si="21"/>
        <v>989469.12</v>
      </c>
      <c r="K115" s="24">
        <f t="shared" si="21"/>
        <v>791015.77</v>
      </c>
      <c r="L115" s="45">
        <f t="shared" si="16"/>
        <v>17167460.57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21914.82</v>
      </c>
      <c r="E116" s="24">
        <f t="shared" si="22"/>
        <v>23436.44</v>
      </c>
      <c r="F116" s="24">
        <f t="shared" si="22"/>
        <v>13437.43</v>
      </c>
      <c r="G116" s="24">
        <f t="shared" si="22"/>
        <v>21566.26</v>
      </c>
      <c r="H116" s="24">
        <f t="shared" si="22"/>
        <v>16219.51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150960.34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17318420.93</v>
      </c>
      <c r="M122" s="51"/>
    </row>
    <row r="123" spans="1:12" ht="18.75" customHeight="1">
      <c r="A123" s="26" t="s">
        <v>123</v>
      </c>
      <c r="B123" s="27">
        <v>220128.75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220128.75</v>
      </c>
    </row>
    <row r="124" spans="1:12" ht="18.75" customHeight="1">
      <c r="A124" s="26" t="s">
        <v>124</v>
      </c>
      <c r="B124" s="27">
        <v>1528008.82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1528008.82</v>
      </c>
    </row>
    <row r="125" spans="1:12" ht="18.75" customHeight="1">
      <c r="A125" s="26" t="s">
        <v>125</v>
      </c>
      <c r="B125" s="38">
        <v>0</v>
      </c>
      <c r="C125" s="27">
        <v>2642259.21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2642259.21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2755710.26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2755710.26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205769.55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205769.55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1582248.94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1582248.94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15982.31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15982.31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442266.39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442266.39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105646.65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105646.65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860293.73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860293.73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885713.31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885713.31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71255.04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71255.04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412165.1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412165.1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441207.74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441207.74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1241506.16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1241506.16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577085.15</v>
      </c>
      <c r="I139" s="38">
        <v>0</v>
      </c>
      <c r="J139" s="38">
        <v>0</v>
      </c>
      <c r="K139" s="38">
        <v>0</v>
      </c>
      <c r="L139" s="39">
        <f t="shared" si="23"/>
        <v>577085.15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1049665.44</v>
      </c>
      <c r="I140" s="38">
        <v>0</v>
      </c>
      <c r="J140" s="38">
        <v>0</v>
      </c>
      <c r="K140" s="38">
        <v>0</v>
      </c>
      <c r="L140" s="39">
        <f t="shared" si="23"/>
        <v>1049665.44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487048.36</v>
      </c>
      <c r="J141" s="38">
        <v>0</v>
      </c>
      <c r="K141" s="38">
        <v>0</v>
      </c>
      <c r="L141" s="39">
        <f t="shared" si="23"/>
        <v>487048.36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1003444.25</v>
      </c>
      <c r="K142" s="18">
        <v>0</v>
      </c>
      <c r="L142" s="39">
        <f t="shared" si="23"/>
        <v>1003444.25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791015.77</v>
      </c>
      <c r="L143" s="42">
        <f t="shared" si="23"/>
        <v>791015.77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1003444.24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2018-11-07T13:39:54Z</dcterms:modified>
  <cp:category/>
  <cp:version/>
  <cp:contentType/>
  <cp:contentStatus/>
</cp:coreProperties>
</file>