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<sst xmlns="http://schemas.openxmlformats.org/spreadsheetml/2006/main" count="147" uniqueCount="147">
  <si>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</si>
  <si>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</si>
  <si>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</si>
  <si>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</si>
  <si>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</si>
  <si>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</si>
  <si>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</si>
  <si>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</si>
  <si>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</si>
  <si>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</si>
  <si>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</si>
  <si>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</si>
  <si>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</si>
  <si>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</si>
  <si>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</si>
  <si>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</si>
  <si>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</si>
  <si>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</si>
  <si>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</si>
  <si>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</si>
  <si>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</si>
  <si>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</si>
  <si>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</si>
  <si>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</si>
  <si>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</si>
  <si>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</si>
  <si>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</si>
  <si>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</si>
  <si>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</si>
  <si>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</si>
  <si>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</si>
  <si>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</si>
  <si>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</si>
  <si>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</si>
  <si>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</si>
  <si>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</si>
  <si>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</si>
  <si>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</si>
  <si>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</si>
  <si>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</si>
  <si>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</si>
  <si>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</si>
  <si>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</si>
  <si>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</si>
  <si>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</si>
  <si>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</si>
  <si>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</si>
  <si>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</si>
  <si>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</si>
  <si>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</si>
  <si>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</si>
  <si>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</si>
  <si>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</si>
  <si>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</si>
  <si>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</si>
  <si>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</si>
  <si>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</si>
  <si>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</si>
  <si>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</si>
  <si>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</si>
  <si>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</si>
  <si>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</si>
  <si>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</si>
  <si>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</si>
  <si>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</si>
  <si>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</si>
  <si>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</si>
  <si>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</si>
  <si>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</si>
  <si>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</si>
  <si>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</si>
  <si>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</si>
  <si>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</si>
  <si>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</si>
  <si>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</si>
  <si>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</si>
  <si>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</si>
  <si>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</si>
  <si>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</si>
  <si>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</si>
  <si>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</si>
  <si>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</si>
  <si>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</si>
  <si>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</si>
  <si>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</si>
  <si>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</si>
  <si>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</si>
  <si>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</si>
  <si>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</si>
  <si>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</si>
  <si>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</si>
  <si>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</si>
  <si>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</si>
  <si>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</si>
  <si>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</si>
  <si>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</si>
  <si>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</si>
  <si>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</si>
  <si>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</si>
  <si>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</si>
  <si>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</si>
  <si>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</si>
  <si>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</si>
  <si>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</si>
  <si>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</si>
  <si>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</si>
  <si>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</si>
  <si>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</si>
  <si>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</si>
  <si>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</si>
  <si>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</si>
  <si>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</si>
  <si>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</si>
  <si>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</si>
  <si>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</si>
  <si>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</si>
  <si>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</si>
  <si>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</si>
  <si>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</si>
  <si>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</si>
  <si>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</si>
  <si>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</si>
  <si>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</si>
  <si>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</si>
  <si>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</si>
  <si>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</si>
  <si>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</si>
  <si>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</si>
  <si>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</si>
  <si>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</si>
  <si>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</si>
  <si>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</si>
  <si>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</si>
  <si>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</si>
  <si>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</si>
  <si>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</si>
  <si>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</si>
  <si>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</si>
  <si>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</si>
  <si>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</si>
  <si>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</si>
  <si>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</si>
  <si>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</si>
  <si>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</si>
  <si>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</si>
  <si>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</si>
  <si>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29/10/18 - VENCIMENTO 06/11/18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</si>
</sst>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570836</v>
      </c>
      <c r="C7" s="9">
        <f t="shared" si="0"/>
        <v>753235</v>
      </c>
      <c r="D7" s="9">
        <f t="shared" si="0"/>
        <v>759493</v>
      </c>
      <c r="E7" s="9">
        <f t="shared" si="0"/>
        <v>501848</v>
      </c>
      <c r="F7" s="9">
        <f t="shared" si="0"/>
        <v>427054</v>
      </c>
      <c r="G7" s="9">
        <f t="shared" si="0"/>
        <v>1100709</v>
      </c>
      <c r="H7" s="9">
        <f t="shared" si="0"/>
        <v>515245</v>
      </c>
      <c r="I7" s="9">
        <f t="shared" si="0"/>
        <v>120599</v>
      </c>
      <c r="J7" s="9">
        <f t="shared" si="0"/>
        <v>304263</v>
      </c>
      <c r="K7" s="9">
        <f t="shared" si="0"/>
        <v>252298</v>
      </c>
      <c r="L7" s="9">
        <f t="shared" si="0"/>
        <v>5305580</v>
      </c>
      <c r="M7" s="49"/>
    </row>
    <row r="8" spans="1:12" ht="17.25" customHeight="1">
      <c r="A8" s="10" t="s">
        <v>38</v>
      </c>
      <c r="B8" s="11">
        <f>B9+B12+B16</f>
        <v>279373</v>
      </c>
      <c r="C8" s="11">
        <f aca="true" t="shared" si="1" ref="C8:K8">C9+C12+C16</f>
        <v>380720</v>
      </c>
      <c r="D8" s="11">
        <f t="shared" si="1"/>
        <v>353794</v>
      </c>
      <c r="E8" s="11">
        <f t="shared" si="1"/>
        <v>254426</v>
      </c>
      <c r="F8" s="11">
        <f t="shared" si="1"/>
        <v>198027</v>
      </c>
      <c r="G8" s="11">
        <f t="shared" si="1"/>
        <v>537152</v>
      </c>
      <c r="H8" s="11">
        <f t="shared" si="1"/>
        <v>273939</v>
      </c>
      <c r="I8" s="11">
        <f t="shared" si="1"/>
        <v>54764</v>
      </c>
      <c r="J8" s="11">
        <f t="shared" si="1"/>
        <v>143599</v>
      </c>
      <c r="K8" s="11">
        <f t="shared" si="1"/>
        <v>129024</v>
      </c>
      <c r="L8" s="11">
        <f aca="true" t="shared" si="2" ref="L8:L29">SUM(B8:K8)</f>
        <v>2604818</v>
      </c>
    </row>
    <row r="9" spans="1:12" ht="17.25" customHeight="1">
      <c r="A9" s="15" t="s">
        <v>16</v>
      </c>
      <c r="B9" s="13">
        <f>+B10+B11</f>
        <v>34694</v>
      </c>
      <c r="C9" s="13">
        <f aca="true" t="shared" si="3" ref="C9:K9">+C10+C11</f>
        <v>50629</v>
      </c>
      <c r="D9" s="13">
        <f t="shared" si="3"/>
        <v>42782</v>
      </c>
      <c r="E9" s="13">
        <f t="shared" si="3"/>
        <v>32436</v>
      </c>
      <c r="F9" s="13">
        <f t="shared" si="3"/>
        <v>20365</v>
      </c>
      <c r="G9" s="13">
        <f t="shared" si="3"/>
        <v>44562</v>
      </c>
      <c r="H9" s="13">
        <f t="shared" si="3"/>
        <v>40894</v>
      </c>
      <c r="I9" s="13">
        <f t="shared" si="3"/>
        <v>7866</v>
      </c>
      <c r="J9" s="13">
        <f t="shared" si="3"/>
        <v>16241</v>
      </c>
      <c r="K9" s="13">
        <f t="shared" si="3"/>
        <v>15133</v>
      </c>
      <c r="L9" s="11">
        <f t="shared" si="2"/>
        <v>305602</v>
      </c>
    </row>
    <row r="10" spans="1:12" ht="17.25" customHeight="1">
      <c r="A10" s="29" t="s">
        <v>17</v>
      </c>
      <c r="B10" s="13">
        <v>34694</v>
      </c>
      <c r="C10" s="13">
        <v>50629</v>
      </c>
      <c r="D10" s="13">
        <v>42782</v>
      </c>
      <c r="E10" s="13">
        <v>32436</v>
      </c>
      <c r="F10" s="13">
        <v>20365</v>
      </c>
      <c r="G10" s="13">
        <v>44562</v>
      </c>
      <c r="H10" s="13">
        <v>40894</v>
      </c>
      <c r="I10" s="13">
        <v>7866</v>
      </c>
      <c r="J10" s="13">
        <v>16241</v>
      </c>
      <c r="K10" s="13">
        <v>15133</v>
      </c>
      <c r="L10" s="11">
        <f t="shared" si="2"/>
        <v>305602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233300</v>
      </c>
      <c r="C12" s="17">
        <f t="shared" si="4"/>
        <v>313668</v>
      </c>
      <c r="D12" s="17">
        <f t="shared" si="4"/>
        <v>296637</v>
      </c>
      <c r="E12" s="17">
        <f t="shared" si="4"/>
        <v>211645</v>
      </c>
      <c r="F12" s="17">
        <f t="shared" si="4"/>
        <v>166957</v>
      </c>
      <c r="G12" s="17">
        <f t="shared" si="4"/>
        <v>464710</v>
      </c>
      <c r="H12" s="17">
        <f t="shared" si="4"/>
        <v>221707</v>
      </c>
      <c r="I12" s="17">
        <f t="shared" si="4"/>
        <v>44302</v>
      </c>
      <c r="J12" s="17">
        <f t="shared" si="4"/>
        <v>121324</v>
      </c>
      <c r="K12" s="17">
        <f t="shared" si="4"/>
        <v>108029</v>
      </c>
      <c r="L12" s="11">
        <f t="shared" si="2"/>
        <v>2182279</v>
      </c>
    </row>
    <row r="13" spans="1:14" s="67" customFormat="1" ht="17.25" customHeight="1">
      <c r="A13" s="74" t="s">
        <v>19</v>
      </c>
      <c r="B13" s="75">
        <v>111555</v>
      </c>
      <c r="C13" s="75">
        <v>157763</v>
      </c>
      <c r="D13" s="75">
        <v>155699</v>
      </c>
      <c r="E13" s="75">
        <v>105591</v>
      </c>
      <c r="F13" s="75">
        <v>85524</v>
      </c>
      <c r="G13" s="75">
        <v>220630</v>
      </c>
      <c r="H13" s="75">
        <v>100974</v>
      </c>
      <c r="I13" s="75">
        <v>24117</v>
      </c>
      <c r="J13" s="75">
        <v>63425</v>
      </c>
      <c r="K13" s="75">
        <v>51553</v>
      </c>
      <c r="L13" s="76">
        <f t="shared" si="2"/>
        <v>1076831</v>
      </c>
      <c r="M13" s="77"/>
      <c r="N13" s="78"/>
    </row>
    <row r="14" spans="1:13" s="67" customFormat="1" ht="17.25" customHeight="1">
      <c r="A14" s="74" t="s">
        <v>20</v>
      </c>
      <c r="B14" s="75">
        <v>106832</v>
      </c>
      <c r="C14" s="75">
        <v>134078</v>
      </c>
      <c r="D14" s="75">
        <v>124898</v>
      </c>
      <c r="E14" s="75">
        <v>92430</v>
      </c>
      <c r="F14" s="75">
        <v>72801</v>
      </c>
      <c r="G14" s="75">
        <v>221166</v>
      </c>
      <c r="H14" s="75">
        <v>100525</v>
      </c>
      <c r="I14" s="75">
        <v>16623</v>
      </c>
      <c r="J14" s="75">
        <v>52259</v>
      </c>
      <c r="K14" s="75">
        <v>50893</v>
      </c>
      <c r="L14" s="76">
        <f t="shared" si="2"/>
        <v>972505</v>
      </c>
      <c r="M14" s="77"/>
    </row>
    <row r="15" spans="1:12" ht="17.25" customHeight="1">
      <c r="A15" s="14" t="s">
        <v>21</v>
      </c>
      <c r="B15" s="13">
        <v>14913</v>
      </c>
      <c r="C15" s="13">
        <v>21827</v>
      </c>
      <c r="D15" s="13">
        <v>16040</v>
      </c>
      <c r="E15" s="13">
        <v>13624</v>
      </c>
      <c r="F15" s="13">
        <v>8632</v>
      </c>
      <c r="G15" s="13">
        <v>22914</v>
      </c>
      <c r="H15" s="13">
        <v>20208</v>
      </c>
      <c r="I15" s="13">
        <v>3562</v>
      </c>
      <c r="J15" s="13">
        <v>5640</v>
      </c>
      <c r="K15" s="13">
        <v>5583</v>
      </c>
      <c r="L15" s="11">
        <f t="shared" si="2"/>
        <v>132943</v>
      </c>
    </row>
    <row r="16" spans="1:12" ht="17.25" customHeight="1">
      <c r="A16" s="15" t="s">
        <v>34</v>
      </c>
      <c r="B16" s="13">
        <f>B17+B18+B19</f>
        <v>11379</v>
      </c>
      <c r="C16" s="13">
        <f aca="true" t="shared" si="5" ref="C16:K16">C17+C18+C19</f>
        <v>16423</v>
      </c>
      <c r="D16" s="13">
        <f t="shared" si="5"/>
        <v>14375</v>
      </c>
      <c r="E16" s="13">
        <f t="shared" si="5"/>
        <v>10345</v>
      </c>
      <c r="F16" s="13">
        <f t="shared" si="5"/>
        <v>10705</v>
      </c>
      <c r="G16" s="13">
        <f t="shared" si="5"/>
        <v>27880</v>
      </c>
      <c r="H16" s="13">
        <f t="shared" si="5"/>
        <v>11338</v>
      </c>
      <c r="I16" s="13">
        <f t="shared" si="5"/>
        <v>2596</v>
      </c>
      <c r="J16" s="13">
        <f t="shared" si="5"/>
        <v>6034</v>
      </c>
      <c r="K16" s="13">
        <f t="shared" si="5"/>
        <v>5862</v>
      </c>
      <c r="L16" s="11">
        <f t="shared" si="2"/>
        <v>116937</v>
      </c>
    </row>
    <row r="17" spans="1:12" ht="17.25" customHeight="1">
      <c r="A17" s="14" t="s">
        <v>35</v>
      </c>
      <c r="B17" s="13">
        <v>11348</v>
      </c>
      <c r="C17" s="13">
        <v>16383</v>
      </c>
      <c r="D17" s="13">
        <v>14360</v>
      </c>
      <c r="E17" s="13">
        <v>10326</v>
      </c>
      <c r="F17" s="13">
        <v>10691</v>
      </c>
      <c r="G17" s="13">
        <v>27824</v>
      </c>
      <c r="H17" s="13">
        <v>11302</v>
      </c>
      <c r="I17" s="13">
        <v>2595</v>
      </c>
      <c r="J17" s="13">
        <v>6025</v>
      </c>
      <c r="K17" s="13">
        <v>5852</v>
      </c>
      <c r="L17" s="11">
        <f t="shared" si="2"/>
        <v>116706</v>
      </c>
    </row>
    <row r="18" spans="1:12" ht="17.25" customHeight="1">
      <c r="A18" s="14" t="s">
        <v>36</v>
      </c>
      <c r="B18" s="13">
        <v>17</v>
      </c>
      <c r="C18" s="13">
        <v>26</v>
      </c>
      <c r="D18" s="13">
        <v>8</v>
      </c>
      <c r="E18" s="13">
        <v>12</v>
      </c>
      <c r="F18" s="13">
        <v>11</v>
      </c>
      <c r="G18" s="13">
        <v>31</v>
      </c>
      <c r="H18" s="13">
        <v>21</v>
      </c>
      <c r="I18" s="13">
        <v>0</v>
      </c>
      <c r="J18" s="13">
        <v>2</v>
      </c>
      <c r="K18" s="13">
        <v>6</v>
      </c>
      <c r="L18" s="11">
        <f t="shared" si="2"/>
        <v>134</v>
      </c>
    </row>
    <row r="19" spans="1:12" ht="17.25" customHeight="1">
      <c r="A19" s="14" t="s">
        <v>37</v>
      </c>
      <c r="B19" s="13">
        <v>14</v>
      </c>
      <c r="C19" s="13">
        <v>14</v>
      </c>
      <c r="D19" s="13">
        <v>7</v>
      </c>
      <c r="E19" s="13">
        <v>7</v>
      </c>
      <c r="F19" s="13">
        <v>3</v>
      </c>
      <c r="G19" s="13">
        <v>25</v>
      </c>
      <c r="H19" s="13">
        <v>15</v>
      </c>
      <c r="I19" s="13">
        <v>1</v>
      </c>
      <c r="J19" s="13">
        <v>7</v>
      </c>
      <c r="K19" s="13">
        <v>4</v>
      </c>
      <c r="L19" s="11">
        <f t="shared" si="2"/>
        <v>97</v>
      </c>
    </row>
    <row r="20" spans="1:12" ht="17.25" customHeight="1">
      <c r="A20" s="16" t="s">
        <v>22</v>
      </c>
      <c r="B20" s="11">
        <f>+B21+B22+B23</f>
        <v>166095</v>
      </c>
      <c r="C20" s="11">
        <f aca="true" t="shared" si="6" ref="C20:K20">+C21+C22+C23</f>
        <v>191259</v>
      </c>
      <c r="D20" s="11">
        <f t="shared" si="6"/>
        <v>209768</v>
      </c>
      <c r="E20" s="11">
        <f t="shared" si="6"/>
        <v>130302</v>
      </c>
      <c r="F20" s="11">
        <f t="shared" si="6"/>
        <v>138987</v>
      </c>
      <c r="G20" s="11">
        <f t="shared" si="6"/>
        <v>377567</v>
      </c>
      <c r="H20" s="11">
        <f t="shared" si="6"/>
        <v>134766</v>
      </c>
      <c r="I20" s="11">
        <f t="shared" si="6"/>
        <v>33332</v>
      </c>
      <c r="J20" s="11">
        <f t="shared" si="6"/>
        <v>79438</v>
      </c>
      <c r="K20" s="11">
        <f t="shared" si="6"/>
        <v>67536</v>
      </c>
      <c r="L20" s="11">
        <f t="shared" si="2"/>
        <v>1529050</v>
      </c>
    </row>
    <row r="21" spans="1:13" s="67" customFormat="1" ht="17.25" customHeight="1">
      <c r="A21" s="60" t="s">
        <v>23</v>
      </c>
      <c r="B21" s="75">
        <v>89214</v>
      </c>
      <c r="C21" s="75">
        <v>112241</v>
      </c>
      <c r="D21" s="75">
        <v>125824</v>
      </c>
      <c r="E21" s="75">
        <v>75062</v>
      </c>
      <c r="F21" s="75">
        <v>80414</v>
      </c>
      <c r="G21" s="75">
        <v>200134</v>
      </c>
      <c r="H21" s="75">
        <v>75286</v>
      </c>
      <c r="I21" s="75">
        <v>20727</v>
      </c>
      <c r="J21" s="75">
        <v>46712</v>
      </c>
      <c r="K21" s="75">
        <v>36205</v>
      </c>
      <c r="L21" s="76">
        <f t="shared" si="2"/>
        <v>861819</v>
      </c>
      <c r="M21" s="77"/>
    </row>
    <row r="22" spans="1:13" s="67" customFormat="1" ht="17.25" customHeight="1">
      <c r="A22" s="60" t="s">
        <v>24</v>
      </c>
      <c r="B22" s="75">
        <v>70295</v>
      </c>
      <c r="C22" s="75">
        <v>71171</v>
      </c>
      <c r="D22" s="75">
        <v>76964</v>
      </c>
      <c r="E22" s="75">
        <v>50634</v>
      </c>
      <c r="F22" s="75">
        <v>54581</v>
      </c>
      <c r="G22" s="75">
        <v>165783</v>
      </c>
      <c r="H22" s="75">
        <v>52666</v>
      </c>
      <c r="I22" s="75">
        <v>11195</v>
      </c>
      <c r="J22" s="75">
        <v>30317</v>
      </c>
      <c r="K22" s="75">
        <v>29103</v>
      </c>
      <c r="L22" s="76">
        <f t="shared" si="2"/>
        <v>612709</v>
      </c>
      <c r="M22" s="77"/>
    </row>
    <row r="23" spans="1:12" ht="17.25" customHeight="1">
      <c r="A23" s="12" t="s">
        <v>25</v>
      </c>
      <c r="B23" s="13">
        <v>6586</v>
      </c>
      <c r="C23" s="13">
        <v>7847</v>
      </c>
      <c r="D23" s="13">
        <v>6980</v>
      </c>
      <c r="E23" s="13">
        <v>4606</v>
      </c>
      <c r="F23" s="13">
        <v>3992</v>
      </c>
      <c r="G23" s="13">
        <v>11650</v>
      </c>
      <c r="H23" s="13">
        <v>6814</v>
      </c>
      <c r="I23" s="13">
        <v>1410</v>
      </c>
      <c r="J23" s="13">
        <v>2409</v>
      </c>
      <c r="K23" s="13">
        <v>2228</v>
      </c>
      <c r="L23" s="11">
        <f t="shared" si="2"/>
        <v>54522</v>
      </c>
    </row>
    <row r="24" spans="1:13" ht="17.25" customHeight="1">
      <c r="A24" s="16" t="s">
        <v>26</v>
      </c>
      <c r="B24" s="13">
        <f>+B25+B26</f>
        <v>125368</v>
      </c>
      <c r="C24" s="13">
        <f aca="true" t="shared" si="7" ref="C24:K24">+C25+C26</f>
        <v>181256</v>
      </c>
      <c r="D24" s="13">
        <f t="shared" si="7"/>
        <v>195931</v>
      </c>
      <c r="E24" s="13">
        <f t="shared" si="7"/>
        <v>117120</v>
      </c>
      <c r="F24" s="13">
        <f t="shared" si="7"/>
        <v>90040</v>
      </c>
      <c r="G24" s="13">
        <f t="shared" si="7"/>
        <v>185990</v>
      </c>
      <c r="H24" s="13">
        <f t="shared" si="7"/>
        <v>100195</v>
      </c>
      <c r="I24" s="13">
        <f t="shared" si="7"/>
        <v>32503</v>
      </c>
      <c r="J24" s="13">
        <f t="shared" si="7"/>
        <v>81226</v>
      </c>
      <c r="K24" s="13">
        <f t="shared" si="7"/>
        <v>55738</v>
      </c>
      <c r="L24" s="11">
        <f t="shared" si="2"/>
        <v>1165367</v>
      </c>
      <c r="M24" s="50"/>
    </row>
    <row r="25" spans="1:13" ht="17.25" customHeight="1">
      <c r="A25" s="12" t="s">
        <v>39</v>
      </c>
      <c r="B25" s="13">
        <v>72852</v>
      </c>
      <c r="C25" s="13">
        <v>111762</v>
      </c>
      <c r="D25" s="13">
        <v>122045</v>
      </c>
      <c r="E25" s="13">
        <v>73988</v>
      </c>
      <c r="F25" s="13">
        <v>53203</v>
      </c>
      <c r="G25" s="13">
        <v>112565</v>
      </c>
      <c r="H25" s="13">
        <v>60336</v>
      </c>
      <c r="I25" s="13">
        <v>22014</v>
      </c>
      <c r="J25" s="13">
        <v>48294</v>
      </c>
      <c r="K25" s="13">
        <v>32603</v>
      </c>
      <c r="L25" s="11">
        <f t="shared" si="2"/>
        <v>709662</v>
      </c>
      <c r="M25" s="49"/>
    </row>
    <row r="26" spans="1:13" ht="17.25" customHeight="1">
      <c r="A26" s="12" t="s">
        <v>40</v>
      </c>
      <c r="B26" s="13">
        <v>52516</v>
      </c>
      <c r="C26" s="13">
        <v>69494</v>
      </c>
      <c r="D26" s="13">
        <v>73886</v>
      </c>
      <c r="E26" s="13">
        <v>43132</v>
      </c>
      <c r="F26" s="13">
        <v>36837</v>
      </c>
      <c r="G26" s="13">
        <v>73425</v>
      </c>
      <c r="H26" s="13">
        <v>39859</v>
      </c>
      <c r="I26" s="13">
        <v>10489</v>
      </c>
      <c r="J26" s="13">
        <v>32932</v>
      </c>
      <c r="K26" s="13">
        <v>23135</v>
      </c>
      <c r="L26" s="11">
        <f t="shared" si="2"/>
        <v>455705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6345</v>
      </c>
      <c r="I27" s="11">
        <v>0</v>
      </c>
      <c r="J27" s="11">
        <v>0</v>
      </c>
      <c r="K27" s="11">
        <v>0</v>
      </c>
      <c r="L27" s="11">
        <f t="shared" si="2"/>
        <v>6345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68</v>
      </c>
      <c r="L29" s="11">
        <f t="shared" si="2"/>
        <v>68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13364.82</v>
      </c>
      <c r="I37" s="19">
        <v>0</v>
      </c>
      <c r="J37" s="19">
        <v>0</v>
      </c>
      <c r="K37" s="19">
        <v>0</v>
      </c>
      <c r="L37" s="23">
        <f>SUM(B37:K37)</f>
        <v>13364.82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3777114.54</v>
      </c>
      <c r="C49" s="22">
        <f aca="true" t="shared" si="11" ref="C49:H49">+C50+C62</f>
        <v>5609433.58</v>
      </c>
      <c r="D49" s="22">
        <f t="shared" si="11"/>
        <v>6500337.61</v>
      </c>
      <c r="E49" s="22">
        <f t="shared" si="11"/>
        <v>3653254.4</v>
      </c>
      <c r="F49" s="22">
        <f t="shared" si="11"/>
        <v>4096459</v>
      </c>
      <c r="G49" s="22">
        <f t="shared" si="11"/>
        <v>6782026.2</v>
      </c>
      <c r="H49" s="22">
        <f t="shared" si="11"/>
        <v>3598211.3</v>
      </c>
      <c r="I49" s="22">
        <f>+I50+I62</f>
        <v>629109.13</v>
      </c>
      <c r="J49" s="22">
        <f>+J50+J62</f>
        <v>1036055.8700000001</v>
      </c>
      <c r="K49" s="22">
        <f>+K50+K62</f>
        <v>817822.15</v>
      </c>
      <c r="L49" s="22">
        <f aca="true" t="shared" si="12" ref="L49:L62">SUM(B49:K49)</f>
        <v>36499823.779999994</v>
      </c>
    </row>
    <row r="50" spans="1:12" ht="17.25" customHeight="1">
      <c r="A50" s="16" t="s">
        <v>60</v>
      </c>
      <c r="B50" s="23">
        <f>SUM(B51:B61)</f>
        <v>3760166.68</v>
      </c>
      <c r="C50" s="23">
        <f aca="true" t="shared" si="13" ref="C50:K50">SUM(C51:C61)</f>
        <v>5585970.68</v>
      </c>
      <c r="D50" s="23">
        <f t="shared" si="13"/>
        <v>6478422.79</v>
      </c>
      <c r="E50" s="23">
        <f t="shared" si="13"/>
        <v>3629817.96</v>
      </c>
      <c r="F50" s="23">
        <f t="shared" si="13"/>
        <v>4083021.57</v>
      </c>
      <c r="G50" s="23">
        <f t="shared" si="13"/>
        <v>6760459.94</v>
      </c>
      <c r="H50" s="23">
        <f t="shared" si="13"/>
        <v>3581991.79</v>
      </c>
      <c r="I50" s="23">
        <f t="shared" si="13"/>
        <v>629109.13</v>
      </c>
      <c r="J50" s="23">
        <f t="shared" si="13"/>
        <v>1022080.7500000001</v>
      </c>
      <c r="K50" s="23">
        <f t="shared" si="13"/>
        <v>817822.15</v>
      </c>
      <c r="L50" s="23">
        <f t="shared" si="12"/>
        <v>36348863.440000005</v>
      </c>
    </row>
    <row r="51" spans="1:12" ht="17.25" customHeight="1">
      <c r="A51" s="34" t="s">
        <v>61</v>
      </c>
      <c r="B51" s="23">
        <f aca="true" t="shared" si="14" ref="B51:H51">ROUND(B32*B7,2)</f>
        <v>1799446.32</v>
      </c>
      <c r="C51" s="23">
        <f t="shared" si="14"/>
        <v>2656885.82</v>
      </c>
      <c r="D51" s="23">
        <f t="shared" si="14"/>
        <v>2950858.15</v>
      </c>
      <c r="E51" s="23">
        <f t="shared" si="14"/>
        <v>1694941.44</v>
      </c>
      <c r="F51" s="23">
        <f t="shared" si="14"/>
        <v>1458175.88</v>
      </c>
      <c r="G51" s="23">
        <f t="shared" si="14"/>
        <v>3104439.66</v>
      </c>
      <c r="H51" s="23">
        <f t="shared" si="14"/>
        <v>1666250.81</v>
      </c>
      <c r="I51" s="23">
        <f>ROUND(I32*I7,2)</f>
        <v>628043.41</v>
      </c>
      <c r="J51" s="23">
        <f>ROUND(J32*J7,2)</f>
        <v>992505.91</v>
      </c>
      <c r="K51" s="23">
        <f>ROUND(K32*K7,2)</f>
        <v>812122.03</v>
      </c>
      <c r="L51" s="23">
        <f t="shared" si="12"/>
        <v>17763669.43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13364.82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13364.82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36">
        <v>1911354.54</v>
      </c>
      <c r="C58" s="36">
        <v>2857447.92</v>
      </c>
      <c r="D58" s="36">
        <v>3443873.91</v>
      </c>
      <c r="E58" s="36">
        <v>1888208.53</v>
      </c>
      <c r="F58" s="36">
        <v>2561974.57</v>
      </c>
      <c r="G58" s="36">
        <v>3563763.04</v>
      </c>
      <c r="H58" s="36">
        <v>1856201.92</v>
      </c>
      <c r="I58" s="19">
        <v>0</v>
      </c>
      <c r="J58" s="19">
        <v>0</v>
      </c>
      <c r="K58" s="19">
        <v>0</v>
      </c>
      <c r="L58" s="23">
        <f t="shared" si="12"/>
        <v>18082824.43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21914.82</v>
      </c>
      <c r="E62" s="36">
        <v>23436.44</v>
      </c>
      <c r="F62" s="36">
        <v>13437.43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150960.34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-2271962.7</v>
      </c>
      <c r="C66" s="35">
        <f t="shared" si="15"/>
        <v>-3026864.43</v>
      </c>
      <c r="D66" s="35">
        <f t="shared" si="15"/>
        <v>-3641935.51</v>
      </c>
      <c r="E66" s="35">
        <f t="shared" si="15"/>
        <v>-2261375.21</v>
      </c>
      <c r="F66" s="35">
        <f t="shared" si="15"/>
        <v>-2954175.4200000004</v>
      </c>
      <c r="G66" s="35">
        <f t="shared" si="15"/>
        <v>-3998949.62</v>
      </c>
      <c r="H66" s="35">
        <f t="shared" si="15"/>
        <v>-1996322.07</v>
      </c>
      <c r="I66" s="35">
        <f t="shared" si="15"/>
        <v>-166152.88</v>
      </c>
      <c r="J66" s="35">
        <f t="shared" si="15"/>
        <v>-74869.91</v>
      </c>
      <c r="K66" s="35">
        <f t="shared" si="15"/>
        <v>-67694.65</v>
      </c>
      <c r="L66" s="35">
        <f aca="true" t="shared" si="16" ref="L66:L116">SUM(B66:K66)</f>
        <v>-20460302.4</v>
      </c>
    </row>
    <row r="67" spans="1:12" ht="18.75" customHeight="1">
      <c r="A67" s="16" t="s">
        <v>73</v>
      </c>
      <c r="B67" s="35">
        <f aca="true" t="shared" si="17" ref="B67:K67">B68+B69+B70+B71+B72+B73</f>
        <v>-384983.89</v>
      </c>
      <c r="C67" s="35">
        <f t="shared" si="17"/>
        <v>-206437.72</v>
      </c>
      <c r="D67" s="35">
        <f t="shared" si="17"/>
        <v>-246862.69</v>
      </c>
      <c r="E67" s="35">
        <f t="shared" si="17"/>
        <v>-397600.85</v>
      </c>
      <c r="F67" s="35">
        <f t="shared" si="17"/>
        <v>-431632.16</v>
      </c>
      <c r="G67" s="35">
        <f t="shared" si="17"/>
        <v>-476547.75</v>
      </c>
      <c r="H67" s="35">
        <f t="shared" si="17"/>
        <v>-163576</v>
      </c>
      <c r="I67" s="35">
        <f t="shared" si="17"/>
        <v>-31464</v>
      </c>
      <c r="J67" s="35">
        <f t="shared" si="17"/>
        <v>-64964</v>
      </c>
      <c r="K67" s="35">
        <f t="shared" si="17"/>
        <v>-60804</v>
      </c>
      <c r="L67" s="35">
        <f t="shared" si="16"/>
        <v>-2464873.0599999996</v>
      </c>
    </row>
    <row r="68" spans="1:13" s="67" customFormat="1" ht="18.75" customHeight="1">
      <c r="A68" s="60" t="s">
        <v>144</v>
      </c>
      <c r="B68" s="63">
        <f>-ROUND(B9*$D$3,2)</f>
        <v>-138776</v>
      </c>
      <c r="C68" s="63">
        <f aca="true" t="shared" si="18" ref="C68:J68">-ROUND(C9*$D$3,2)</f>
        <v>-202516</v>
      </c>
      <c r="D68" s="63">
        <f t="shared" si="18"/>
        <v>-171128</v>
      </c>
      <c r="E68" s="63">
        <f t="shared" si="18"/>
        <v>-129744</v>
      </c>
      <c r="F68" s="63">
        <f t="shared" si="18"/>
        <v>-81460</v>
      </c>
      <c r="G68" s="63">
        <f t="shared" si="18"/>
        <v>-178248</v>
      </c>
      <c r="H68" s="63">
        <f t="shared" si="18"/>
        <v>-163576</v>
      </c>
      <c r="I68" s="63">
        <f t="shared" si="18"/>
        <v>-31464</v>
      </c>
      <c r="J68" s="63">
        <f t="shared" si="18"/>
        <v>-64964</v>
      </c>
      <c r="K68" s="63">
        <f>-ROUND((K9+K29)*$D$3,2)</f>
        <v>-60804</v>
      </c>
      <c r="L68" s="63">
        <f t="shared" si="16"/>
        <v>-1222680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-1560</v>
      </c>
      <c r="C70" s="35">
        <v>-232</v>
      </c>
      <c r="D70" s="35">
        <v>-420</v>
      </c>
      <c r="E70" s="35">
        <v>-920</v>
      </c>
      <c r="F70" s="35">
        <v>-1240</v>
      </c>
      <c r="G70" s="35">
        <v>-628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-5000</v>
      </c>
    </row>
    <row r="71" spans="1:12" ht="18.75" customHeight="1">
      <c r="A71" s="12" t="s">
        <v>76</v>
      </c>
      <c r="B71" s="35">
        <v>-4760</v>
      </c>
      <c r="C71" s="35">
        <v>-672</v>
      </c>
      <c r="D71" s="35">
        <v>-2016</v>
      </c>
      <c r="E71" s="35">
        <v>-2384</v>
      </c>
      <c r="F71" s="35">
        <v>-1932</v>
      </c>
      <c r="G71" s="35">
        <v>-980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-12744</v>
      </c>
    </row>
    <row r="72" spans="1:12" ht="18.75" customHeight="1">
      <c r="A72" s="12" t="s">
        <v>77</v>
      </c>
      <c r="B72" s="35">
        <v>-239887.89</v>
      </c>
      <c r="C72" s="35">
        <v>-3017.72</v>
      </c>
      <c r="D72" s="35">
        <v>-73298.69</v>
      </c>
      <c r="E72" s="35">
        <v>-264552.85</v>
      </c>
      <c r="F72" s="35">
        <v>-347000.16</v>
      </c>
      <c r="G72" s="35">
        <v>-296691.75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-1224449.06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-1886978.81</v>
      </c>
      <c r="C74" s="63">
        <f t="shared" si="19"/>
        <v>-2820426.71</v>
      </c>
      <c r="D74" s="35">
        <f t="shared" si="19"/>
        <v>-3395072.82</v>
      </c>
      <c r="E74" s="63">
        <f t="shared" si="19"/>
        <v>-1863774.36</v>
      </c>
      <c r="F74" s="35">
        <f t="shared" si="19"/>
        <v>-2522543.2600000002</v>
      </c>
      <c r="G74" s="35">
        <f t="shared" si="19"/>
        <v>-3522401.87</v>
      </c>
      <c r="H74" s="63">
        <f t="shared" si="19"/>
        <v>-1832746.07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-17995429.339999996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63">
        <v>-81822.59</v>
      </c>
      <c r="C100" s="63">
        <v>-122323.61</v>
      </c>
      <c r="D100" s="63">
        <v>-147427.74</v>
      </c>
      <c r="E100" s="63">
        <v>-80831.74</v>
      </c>
      <c r="F100" s="63">
        <v>-109674.79</v>
      </c>
      <c r="G100" s="63">
        <v>-152560.04</v>
      </c>
      <c r="H100" s="63">
        <v>-79461.59</v>
      </c>
      <c r="I100" s="19">
        <v>0</v>
      </c>
      <c r="J100" s="19">
        <v>0</v>
      </c>
      <c r="K100" s="19">
        <v>0</v>
      </c>
      <c r="L100" s="63">
        <f t="shared" si="16"/>
        <v>-774102.1</v>
      </c>
      <c r="M100" s="52"/>
    </row>
    <row r="101" spans="1:13" ht="18.75" customHeight="1">
      <c r="A101" s="12" t="s">
        <v>106</v>
      </c>
      <c r="B101" s="63">
        <v>-1791304.86</v>
      </c>
      <c r="C101" s="63">
        <v>-2677975.34</v>
      </c>
      <c r="D101" s="63">
        <v>-3227568.69</v>
      </c>
      <c r="E101" s="63">
        <v>-1769612.62</v>
      </c>
      <c r="F101" s="63">
        <v>-2401060.29</v>
      </c>
      <c r="G101" s="63">
        <v>-3339927.74</v>
      </c>
      <c r="H101" s="63">
        <v>-1739616.3</v>
      </c>
      <c r="I101" s="19">
        <v>0</v>
      </c>
      <c r="J101" s="19">
        <v>0</v>
      </c>
      <c r="K101" s="19">
        <v>0</v>
      </c>
      <c r="L101" s="63">
        <f t="shared" si="16"/>
        <v>-16947065.84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1505151.84</v>
      </c>
      <c r="C114" s="24">
        <f t="shared" si="20"/>
        <v>2582569.15</v>
      </c>
      <c r="D114" s="24">
        <f t="shared" si="20"/>
        <v>2858402.0999999996</v>
      </c>
      <c r="E114" s="24">
        <f t="shared" si="20"/>
        <v>1391879.1899999997</v>
      </c>
      <c r="F114" s="24">
        <f t="shared" si="20"/>
        <v>1142283.5799999994</v>
      </c>
      <c r="G114" s="24">
        <f t="shared" si="20"/>
        <v>2783076.58</v>
      </c>
      <c r="H114" s="24">
        <f t="shared" si="20"/>
        <v>1601889.23</v>
      </c>
      <c r="I114" s="24">
        <f>+I115+I116</f>
        <v>462956.25</v>
      </c>
      <c r="J114" s="24">
        <f>+J115+J116</f>
        <v>961185.9600000001</v>
      </c>
      <c r="K114" s="24">
        <f>+K115+K116</f>
        <v>750127.5</v>
      </c>
      <c r="L114" s="45">
        <f t="shared" si="16"/>
        <v>16039521.38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1488203.98</v>
      </c>
      <c r="C115" s="24">
        <f t="shared" si="21"/>
        <v>2559106.25</v>
      </c>
      <c r="D115" s="24">
        <f t="shared" si="21"/>
        <v>2836487.28</v>
      </c>
      <c r="E115" s="24">
        <f t="shared" si="21"/>
        <v>1368442.7499999998</v>
      </c>
      <c r="F115" s="24">
        <f t="shared" si="21"/>
        <v>1128846.1499999994</v>
      </c>
      <c r="G115" s="24">
        <f t="shared" si="21"/>
        <v>2761510.3200000003</v>
      </c>
      <c r="H115" s="24">
        <f t="shared" si="21"/>
        <v>1585669.72</v>
      </c>
      <c r="I115" s="24">
        <f t="shared" si="21"/>
        <v>462956.25</v>
      </c>
      <c r="J115" s="24">
        <f t="shared" si="21"/>
        <v>947210.8400000001</v>
      </c>
      <c r="K115" s="24">
        <f t="shared" si="21"/>
        <v>750127.5</v>
      </c>
      <c r="L115" s="45">
        <f t="shared" si="16"/>
        <v>15888561.040000001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21914.82</v>
      </c>
      <c r="E116" s="24">
        <f t="shared" si="22"/>
        <v>23436.44</v>
      </c>
      <c r="F116" s="24">
        <f t="shared" si="22"/>
        <v>13437.43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150960.34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16039521.379999999</v>
      </c>
      <c r="M122" s="51"/>
    </row>
    <row r="123" spans="1:12" ht="18.75" customHeight="1">
      <c r="A123" s="26" t="s">
        <v>123</v>
      </c>
      <c r="B123" s="27">
        <v>182168.72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182168.72</v>
      </c>
    </row>
    <row r="124" spans="1:12" ht="18.75" customHeight="1">
      <c r="A124" s="26" t="s">
        <v>124</v>
      </c>
      <c r="B124" s="27">
        <v>1322983.12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1322983.12</v>
      </c>
    </row>
    <row r="125" spans="1:12" ht="18.75" customHeight="1">
      <c r="A125" s="26" t="s">
        <v>125</v>
      </c>
      <c r="B125" s="38">
        <v>0</v>
      </c>
      <c r="C125" s="27">
        <v>2582569.15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2582569.15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2659847.99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2659847.99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198554.11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198554.11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1377960.39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1377960.39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13918.79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13918.79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439631.52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439631.52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79416.1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79416.1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623235.96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623235.96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793476.3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793476.3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65879.62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65879.62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379076.9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379076.9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409386.87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409386.87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1135256.9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1135256.9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549394.87</v>
      </c>
      <c r="I139" s="38">
        <v>0</v>
      </c>
      <c r="J139" s="38">
        <v>0</v>
      </c>
      <c r="K139" s="38">
        <v>0</v>
      </c>
      <c r="L139" s="39">
        <f t="shared" si="23"/>
        <v>549394.87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1052494.36</v>
      </c>
      <c r="I140" s="38">
        <v>0</v>
      </c>
      <c r="J140" s="38">
        <v>0</v>
      </c>
      <c r="K140" s="38">
        <v>0</v>
      </c>
      <c r="L140" s="39">
        <f t="shared" si="23"/>
        <v>1052494.36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462956.25</v>
      </c>
      <c r="J141" s="38">
        <v>0</v>
      </c>
      <c r="K141" s="38">
        <v>0</v>
      </c>
      <c r="L141" s="39">
        <f t="shared" si="23"/>
        <v>462956.25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961185.96</v>
      </c>
      <c r="K142" s="18">
        <v>0</v>
      </c>
      <c r="L142" s="39">
        <f t="shared" si="23"/>
        <v>961185.96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750127.5</v>
      </c>
      <c r="L143" s="42">
        <f t="shared" si="23"/>
        <v>750127.5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961185.9600000001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2018-11-06T12:40:30Z</dcterms:modified>
  <cp:category/>
  <cp:version/>
  <cp:contentType/>
  <cp:contentStatus/>
</cp:coreProperties>
</file>