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<sst xmlns="http://schemas.openxmlformats.org/spreadsheetml/2006/main" count="147" uniqueCount="147">
  <si>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</si>
  <si>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</si>
  <si>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</si>
  <si>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</si>
  <si>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</si>
  <si>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</si>
  <si>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</si>
  <si>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</si>
  <si>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</si>
  <si>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</si>
  <si>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</si>
  <si>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</si>
  <si>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</si>
  <si>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</si>
  <si>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</si>
  <si>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</si>
  <si>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</si>
  <si>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</si>
  <si>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</si>
  <si>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</si>
  <si>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</si>
  <si>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</si>
  <si>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</si>
  <si>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</si>
  <si>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</si>
  <si>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</si>
  <si>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</si>
  <si>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</si>
  <si>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</si>
  <si>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</si>
  <si>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</si>
  <si>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</si>
  <si>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</si>
  <si>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</si>
  <si>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</si>
  <si>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</si>
  <si>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</si>
  <si>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</si>
  <si>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</si>
  <si>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</si>
  <si>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</si>
  <si>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</si>
  <si>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</si>
  <si>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</si>
  <si>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</si>
  <si>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</si>
  <si>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</si>
  <si>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</si>
  <si>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</si>
  <si>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</si>
  <si>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</si>
  <si>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</si>
  <si>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</si>
  <si>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</si>
  <si>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</si>
  <si>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</si>
  <si>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</si>
  <si>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</si>
  <si>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</si>
  <si>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</si>
  <si>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</si>
  <si>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</si>
  <si>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</si>
  <si>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</si>
  <si>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</si>
  <si>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</si>
  <si>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</si>
  <si>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</si>
  <si>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</si>
  <si>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</si>
  <si>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</si>
  <si>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</si>
  <si>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</si>
  <si>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</si>
  <si>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</si>
  <si>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</si>
  <si>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</si>
  <si>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</si>
  <si>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</si>
  <si>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</si>
  <si>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</si>
  <si>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</si>
  <si>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</si>
  <si>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</si>
  <si>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</si>
  <si>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</si>
  <si>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</si>
  <si>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</si>
  <si>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</si>
  <si>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</si>
  <si>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</si>
  <si>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</si>
  <si>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</si>
  <si>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</si>
  <si>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</si>
  <si>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</si>
  <si>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</si>
  <si>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</si>
  <si>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</si>
  <si>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</si>
  <si>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</si>
  <si>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</si>
  <si>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</si>
  <si>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</si>
  <si>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</si>
  <si>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</si>
  <si>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</si>
  <si>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</si>
  <si>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</si>
  <si>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</si>
  <si>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</si>
  <si>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</si>
  <si>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</si>
  <si>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</si>
  <si>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</si>
  <si>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</si>
  <si>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</si>
  <si>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</si>
  <si>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</si>
  <si>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</si>
  <si>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</si>
  <si>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</si>
  <si>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</si>
  <si>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</si>
  <si>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</si>
  <si>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</si>
  <si>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</si>
  <si>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</si>
  <si>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</si>
  <si>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</si>
  <si>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</si>
  <si>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</si>
  <si>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</si>
  <si>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</si>
  <si>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</si>
  <si>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</si>
  <si>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</si>
  <si>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</si>
  <si>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</si>
  <si>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</si>
  <si>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</si>
  <si>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</si>
  <si>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</si>
  <si>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</si>
  <si>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</si>
  <si>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</si>
  <si>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28/10/18 - VENCIMENTO 05/11/18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</si>
</sst>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199576</v>
      </c>
      <c r="C7" s="9">
        <f t="shared" si="0"/>
        <v>259939</v>
      </c>
      <c r="D7" s="9">
        <f t="shared" si="0"/>
        <v>266761</v>
      </c>
      <c r="E7" s="9">
        <f t="shared" si="0"/>
        <v>157943</v>
      </c>
      <c r="F7" s="9">
        <f t="shared" si="0"/>
        <v>167193</v>
      </c>
      <c r="G7" s="9">
        <f t="shared" si="0"/>
        <v>399126</v>
      </c>
      <c r="H7" s="9">
        <f t="shared" si="0"/>
        <v>165820</v>
      </c>
      <c r="I7" s="9">
        <f t="shared" si="0"/>
        <v>35311</v>
      </c>
      <c r="J7" s="9">
        <f t="shared" si="0"/>
        <v>151247</v>
      </c>
      <c r="K7" s="9">
        <f t="shared" si="0"/>
        <v>105382</v>
      </c>
      <c r="L7" s="9">
        <f t="shared" si="0"/>
        <v>1908298</v>
      </c>
      <c r="M7" s="49"/>
    </row>
    <row r="8" spans="1:12" ht="17.25" customHeight="1">
      <c r="A8" s="10" t="s">
        <v>38</v>
      </c>
      <c r="B8" s="11">
        <f>B9+B12+B16</f>
        <v>86239</v>
      </c>
      <c r="C8" s="11">
        <f aca="true" t="shared" si="1" ref="C8:K8">C9+C12+C16</f>
        <v>119697</v>
      </c>
      <c r="D8" s="11">
        <f t="shared" si="1"/>
        <v>113667</v>
      </c>
      <c r="E8" s="11">
        <f t="shared" si="1"/>
        <v>73160</v>
      </c>
      <c r="F8" s="11">
        <f t="shared" si="1"/>
        <v>67933</v>
      </c>
      <c r="G8" s="11">
        <f t="shared" si="1"/>
        <v>176727</v>
      </c>
      <c r="H8" s="11">
        <f t="shared" si="1"/>
        <v>82367</v>
      </c>
      <c r="I8" s="11">
        <f t="shared" si="1"/>
        <v>13912</v>
      </c>
      <c r="J8" s="11">
        <f t="shared" si="1"/>
        <v>64781</v>
      </c>
      <c r="K8" s="11">
        <f t="shared" si="1"/>
        <v>45870</v>
      </c>
      <c r="L8" s="11">
        <f aca="true" t="shared" si="2" ref="L8:L29">SUM(B8:K8)</f>
        <v>844353</v>
      </c>
    </row>
    <row r="9" spans="1:12" ht="17.25" customHeight="1">
      <c r="A9" s="15" t="s">
        <v>16</v>
      </c>
      <c r="B9" s="13">
        <f>+B10+B11</f>
        <v>15016</v>
      </c>
      <c r="C9" s="13">
        <f aca="true" t="shared" si="3" ref="C9:K9">+C10+C11</f>
        <v>22448</v>
      </c>
      <c r="D9" s="13">
        <f t="shared" si="3"/>
        <v>20223</v>
      </c>
      <c r="E9" s="13">
        <f t="shared" si="3"/>
        <v>12731</v>
      </c>
      <c r="F9" s="13">
        <f t="shared" si="3"/>
        <v>9454</v>
      </c>
      <c r="G9" s="13">
        <f t="shared" si="3"/>
        <v>19082</v>
      </c>
      <c r="H9" s="13">
        <f t="shared" si="3"/>
        <v>15880</v>
      </c>
      <c r="I9" s="13">
        <f t="shared" si="3"/>
        <v>2913</v>
      </c>
      <c r="J9" s="13">
        <f t="shared" si="3"/>
        <v>10494</v>
      </c>
      <c r="K9" s="13">
        <f t="shared" si="3"/>
        <v>7042</v>
      </c>
      <c r="L9" s="11">
        <f t="shared" si="2"/>
        <v>135283</v>
      </c>
    </row>
    <row r="10" spans="1:12" ht="17.25" customHeight="1">
      <c r="A10" s="29" t="s">
        <v>17</v>
      </c>
      <c r="B10" s="13">
        <v>15016</v>
      </c>
      <c r="C10" s="13">
        <v>22448</v>
      </c>
      <c r="D10" s="13">
        <v>20223</v>
      </c>
      <c r="E10" s="13">
        <v>12731</v>
      </c>
      <c r="F10" s="13">
        <v>9454</v>
      </c>
      <c r="G10" s="13">
        <v>19082</v>
      </c>
      <c r="H10" s="13">
        <v>15880</v>
      </c>
      <c r="I10" s="13">
        <v>2913</v>
      </c>
      <c r="J10" s="13">
        <v>10494</v>
      </c>
      <c r="K10" s="13">
        <v>7042</v>
      </c>
      <c r="L10" s="11">
        <f t="shared" si="2"/>
        <v>135283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66753</v>
      </c>
      <c r="C12" s="17">
        <f t="shared" si="4"/>
        <v>91040</v>
      </c>
      <c r="D12" s="17">
        <f t="shared" si="4"/>
        <v>87698</v>
      </c>
      <c r="E12" s="17">
        <f t="shared" si="4"/>
        <v>56769</v>
      </c>
      <c r="F12" s="17">
        <f t="shared" si="4"/>
        <v>53934</v>
      </c>
      <c r="G12" s="17">
        <f t="shared" si="4"/>
        <v>147193</v>
      </c>
      <c r="H12" s="17">
        <f t="shared" si="4"/>
        <v>62886</v>
      </c>
      <c r="I12" s="17">
        <f t="shared" si="4"/>
        <v>10162</v>
      </c>
      <c r="J12" s="17">
        <f t="shared" si="4"/>
        <v>50885</v>
      </c>
      <c r="K12" s="17">
        <f t="shared" si="4"/>
        <v>36207</v>
      </c>
      <c r="L12" s="11">
        <f t="shared" si="2"/>
        <v>663527</v>
      </c>
    </row>
    <row r="13" spans="1:14" s="67" customFormat="1" ht="17.25" customHeight="1">
      <c r="A13" s="74" t="s">
        <v>19</v>
      </c>
      <c r="B13" s="75">
        <v>32916</v>
      </c>
      <c r="C13" s="75">
        <v>47264</v>
      </c>
      <c r="D13" s="75">
        <v>46523</v>
      </c>
      <c r="E13" s="75">
        <v>28791</v>
      </c>
      <c r="F13" s="75">
        <v>26408</v>
      </c>
      <c r="G13" s="75">
        <v>65141</v>
      </c>
      <c r="H13" s="75">
        <v>28202</v>
      </c>
      <c r="I13" s="75">
        <v>5596</v>
      </c>
      <c r="J13" s="75">
        <v>27363</v>
      </c>
      <c r="K13" s="75">
        <v>16898</v>
      </c>
      <c r="L13" s="76">
        <f t="shared" si="2"/>
        <v>325102</v>
      </c>
      <c r="M13" s="77"/>
      <c r="N13" s="78"/>
    </row>
    <row r="14" spans="1:13" s="67" customFormat="1" ht="17.25" customHeight="1">
      <c r="A14" s="74" t="s">
        <v>20</v>
      </c>
      <c r="B14" s="75">
        <v>31389</v>
      </c>
      <c r="C14" s="75">
        <v>40349</v>
      </c>
      <c r="D14" s="75">
        <v>38586</v>
      </c>
      <c r="E14" s="75">
        <v>25793</v>
      </c>
      <c r="F14" s="75">
        <v>26031</v>
      </c>
      <c r="G14" s="75">
        <v>78192</v>
      </c>
      <c r="H14" s="75">
        <v>31324</v>
      </c>
      <c r="I14" s="75">
        <v>4133</v>
      </c>
      <c r="J14" s="75">
        <v>22218</v>
      </c>
      <c r="K14" s="75">
        <v>18208</v>
      </c>
      <c r="L14" s="76">
        <f t="shared" si="2"/>
        <v>316223</v>
      </c>
      <c r="M14" s="77"/>
    </row>
    <row r="15" spans="1:12" ht="17.25" customHeight="1">
      <c r="A15" s="14" t="s">
        <v>21</v>
      </c>
      <c r="B15" s="13">
        <v>2448</v>
      </c>
      <c r="C15" s="13">
        <v>3427</v>
      </c>
      <c r="D15" s="13">
        <v>2589</v>
      </c>
      <c r="E15" s="13">
        <v>2185</v>
      </c>
      <c r="F15" s="13">
        <v>1495</v>
      </c>
      <c r="G15" s="13">
        <v>3860</v>
      </c>
      <c r="H15" s="13">
        <v>3360</v>
      </c>
      <c r="I15" s="13">
        <v>433</v>
      </c>
      <c r="J15" s="13">
        <v>1304</v>
      </c>
      <c r="K15" s="13">
        <v>1101</v>
      </c>
      <c r="L15" s="11">
        <f t="shared" si="2"/>
        <v>22202</v>
      </c>
    </row>
    <row r="16" spans="1:12" ht="17.25" customHeight="1">
      <c r="A16" s="15" t="s">
        <v>34</v>
      </c>
      <c r="B16" s="13">
        <f>B17+B18+B19</f>
        <v>4470</v>
      </c>
      <c r="C16" s="13">
        <f aca="true" t="shared" si="5" ref="C16:K16">C17+C18+C19</f>
        <v>6209</v>
      </c>
      <c r="D16" s="13">
        <f t="shared" si="5"/>
        <v>5746</v>
      </c>
      <c r="E16" s="13">
        <f t="shared" si="5"/>
        <v>3660</v>
      </c>
      <c r="F16" s="13">
        <f t="shared" si="5"/>
        <v>4545</v>
      </c>
      <c r="G16" s="13">
        <f t="shared" si="5"/>
        <v>10452</v>
      </c>
      <c r="H16" s="13">
        <f t="shared" si="5"/>
        <v>3601</v>
      </c>
      <c r="I16" s="13">
        <f t="shared" si="5"/>
        <v>837</v>
      </c>
      <c r="J16" s="13">
        <f t="shared" si="5"/>
        <v>3402</v>
      </c>
      <c r="K16" s="13">
        <f t="shared" si="5"/>
        <v>2621</v>
      </c>
      <c r="L16" s="11">
        <f t="shared" si="2"/>
        <v>45543</v>
      </c>
    </row>
    <row r="17" spans="1:12" ht="17.25" customHeight="1">
      <c r="A17" s="14" t="s">
        <v>35</v>
      </c>
      <c r="B17" s="13">
        <v>4466</v>
      </c>
      <c r="C17" s="13">
        <v>6196</v>
      </c>
      <c r="D17" s="13">
        <v>5738</v>
      </c>
      <c r="E17" s="13">
        <v>3648</v>
      </c>
      <c r="F17" s="13">
        <v>4532</v>
      </c>
      <c r="G17" s="13">
        <v>10422</v>
      </c>
      <c r="H17" s="13">
        <v>3579</v>
      </c>
      <c r="I17" s="13">
        <v>835</v>
      </c>
      <c r="J17" s="13">
        <v>3397</v>
      </c>
      <c r="K17" s="13">
        <v>2616</v>
      </c>
      <c r="L17" s="11">
        <f t="shared" si="2"/>
        <v>45429</v>
      </c>
    </row>
    <row r="18" spans="1:12" ht="17.25" customHeight="1">
      <c r="A18" s="14" t="s">
        <v>36</v>
      </c>
      <c r="B18" s="13">
        <v>1</v>
      </c>
      <c r="C18" s="13">
        <v>7</v>
      </c>
      <c r="D18" s="13">
        <v>6</v>
      </c>
      <c r="E18" s="13">
        <v>7</v>
      </c>
      <c r="F18" s="13">
        <v>10</v>
      </c>
      <c r="G18" s="13">
        <v>16</v>
      </c>
      <c r="H18" s="13">
        <v>14</v>
      </c>
      <c r="I18" s="13">
        <v>0</v>
      </c>
      <c r="J18" s="13">
        <v>1</v>
      </c>
      <c r="K18" s="13">
        <v>3</v>
      </c>
      <c r="L18" s="11">
        <f t="shared" si="2"/>
        <v>65</v>
      </c>
    </row>
    <row r="19" spans="1:12" ht="17.25" customHeight="1">
      <c r="A19" s="14" t="s">
        <v>37</v>
      </c>
      <c r="B19" s="13">
        <v>3</v>
      </c>
      <c r="C19" s="13">
        <v>6</v>
      </c>
      <c r="D19" s="13">
        <v>2</v>
      </c>
      <c r="E19" s="13">
        <v>5</v>
      </c>
      <c r="F19" s="13">
        <v>3</v>
      </c>
      <c r="G19" s="13">
        <v>14</v>
      </c>
      <c r="H19" s="13">
        <v>8</v>
      </c>
      <c r="I19" s="13">
        <v>2</v>
      </c>
      <c r="J19" s="13">
        <v>4</v>
      </c>
      <c r="K19" s="13">
        <v>2</v>
      </c>
      <c r="L19" s="11">
        <f t="shared" si="2"/>
        <v>49</v>
      </c>
    </row>
    <row r="20" spans="1:12" ht="17.25" customHeight="1">
      <c r="A20" s="16" t="s">
        <v>22</v>
      </c>
      <c r="B20" s="11">
        <f>+B21+B22+B23</f>
        <v>62401</v>
      </c>
      <c r="C20" s="11">
        <f aca="true" t="shared" si="6" ref="C20:K20">+C21+C22+C23</f>
        <v>70586</v>
      </c>
      <c r="D20" s="11">
        <f t="shared" si="6"/>
        <v>80403</v>
      </c>
      <c r="E20" s="11">
        <f t="shared" si="6"/>
        <v>43217</v>
      </c>
      <c r="F20" s="11">
        <f t="shared" si="6"/>
        <v>60734</v>
      </c>
      <c r="G20" s="11">
        <f t="shared" si="6"/>
        <v>148882</v>
      </c>
      <c r="H20" s="11">
        <f t="shared" si="6"/>
        <v>47591</v>
      </c>
      <c r="I20" s="11">
        <f t="shared" si="6"/>
        <v>10492</v>
      </c>
      <c r="J20" s="11">
        <f t="shared" si="6"/>
        <v>43272</v>
      </c>
      <c r="K20" s="11">
        <f t="shared" si="6"/>
        <v>32546</v>
      </c>
      <c r="L20" s="11">
        <f t="shared" si="2"/>
        <v>600124</v>
      </c>
    </row>
    <row r="21" spans="1:13" s="67" customFormat="1" ht="17.25" customHeight="1">
      <c r="A21" s="60" t="s">
        <v>23</v>
      </c>
      <c r="B21" s="75">
        <v>35887</v>
      </c>
      <c r="C21" s="75">
        <v>43403</v>
      </c>
      <c r="D21" s="75">
        <v>50044</v>
      </c>
      <c r="E21" s="75">
        <v>26387</v>
      </c>
      <c r="F21" s="75">
        <v>34555</v>
      </c>
      <c r="G21" s="75">
        <v>75167</v>
      </c>
      <c r="H21" s="75">
        <v>26878</v>
      </c>
      <c r="I21" s="75">
        <v>6896</v>
      </c>
      <c r="J21" s="75">
        <v>26467</v>
      </c>
      <c r="K21" s="75">
        <v>18019</v>
      </c>
      <c r="L21" s="76">
        <f t="shared" si="2"/>
        <v>343703</v>
      </c>
      <c r="M21" s="77"/>
    </row>
    <row r="22" spans="1:13" s="67" customFormat="1" ht="17.25" customHeight="1">
      <c r="A22" s="60" t="s">
        <v>24</v>
      </c>
      <c r="B22" s="75">
        <v>25001</v>
      </c>
      <c r="C22" s="75">
        <v>25451</v>
      </c>
      <c r="D22" s="75">
        <v>28907</v>
      </c>
      <c r="E22" s="75">
        <v>15828</v>
      </c>
      <c r="F22" s="75">
        <v>25117</v>
      </c>
      <c r="G22" s="75">
        <v>70975</v>
      </c>
      <c r="H22" s="75">
        <v>19264</v>
      </c>
      <c r="I22" s="75">
        <v>3360</v>
      </c>
      <c r="J22" s="75">
        <v>16047</v>
      </c>
      <c r="K22" s="75">
        <v>13896</v>
      </c>
      <c r="L22" s="76">
        <f t="shared" si="2"/>
        <v>243846</v>
      </c>
      <c r="M22" s="77"/>
    </row>
    <row r="23" spans="1:12" ht="17.25" customHeight="1">
      <c r="A23" s="12" t="s">
        <v>25</v>
      </c>
      <c r="B23" s="13">
        <v>1513</v>
      </c>
      <c r="C23" s="13">
        <v>1732</v>
      </c>
      <c r="D23" s="13">
        <v>1452</v>
      </c>
      <c r="E23" s="13">
        <v>1002</v>
      </c>
      <c r="F23" s="13">
        <v>1062</v>
      </c>
      <c r="G23" s="13">
        <v>2740</v>
      </c>
      <c r="H23" s="13">
        <v>1449</v>
      </c>
      <c r="I23" s="13">
        <v>236</v>
      </c>
      <c r="J23" s="13">
        <v>758</v>
      </c>
      <c r="K23" s="13">
        <v>631</v>
      </c>
      <c r="L23" s="11">
        <f t="shared" si="2"/>
        <v>12575</v>
      </c>
    </row>
    <row r="24" spans="1:13" ht="17.25" customHeight="1">
      <c r="A24" s="16" t="s">
        <v>26</v>
      </c>
      <c r="B24" s="13">
        <f>+B25+B26</f>
        <v>50936</v>
      </c>
      <c r="C24" s="13">
        <f aca="true" t="shared" si="7" ref="C24:K24">+C25+C26</f>
        <v>69656</v>
      </c>
      <c r="D24" s="13">
        <f t="shared" si="7"/>
        <v>72691</v>
      </c>
      <c r="E24" s="13">
        <f t="shared" si="7"/>
        <v>41566</v>
      </c>
      <c r="F24" s="13">
        <f t="shared" si="7"/>
        <v>38526</v>
      </c>
      <c r="G24" s="13">
        <f t="shared" si="7"/>
        <v>73517</v>
      </c>
      <c r="H24" s="13">
        <f t="shared" si="7"/>
        <v>35272</v>
      </c>
      <c r="I24" s="13">
        <f t="shared" si="7"/>
        <v>10907</v>
      </c>
      <c r="J24" s="13">
        <f t="shared" si="7"/>
        <v>43194</v>
      </c>
      <c r="K24" s="13">
        <f t="shared" si="7"/>
        <v>26966</v>
      </c>
      <c r="L24" s="11">
        <f t="shared" si="2"/>
        <v>463231</v>
      </c>
      <c r="M24" s="50"/>
    </row>
    <row r="25" spans="1:13" ht="17.25" customHeight="1">
      <c r="A25" s="12" t="s">
        <v>39</v>
      </c>
      <c r="B25" s="13">
        <v>37474</v>
      </c>
      <c r="C25" s="13">
        <v>52319</v>
      </c>
      <c r="D25" s="13">
        <v>54922</v>
      </c>
      <c r="E25" s="13">
        <v>32307</v>
      </c>
      <c r="F25" s="13">
        <v>27635</v>
      </c>
      <c r="G25" s="13">
        <v>53861</v>
      </c>
      <c r="H25" s="13">
        <v>26158</v>
      </c>
      <c r="I25" s="13">
        <v>9064</v>
      </c>
      <c r="J25" s="13">
        <v>31802</v>
      </c>
      <c r="K25" s="13">
        <v>19773</v>
      </c>
      <c r="L25" s="11">
        <f t="shared" si="2"/>
        <v>345315</v>
      </c>
      <c r="M25" s="49"/>
    </row>
    <row r="26" spans="1:13" ht="17.25" customHeight="1">
      <c r="A26" s="12" t="s">
        <v>40</v>
      </c>
      <c r="B26" s="13">
        <v>13462</v>
      </c>
      <c r="C26" s="13">
        <v>17337</v>
      </c>
      <c r="D26" s="13">
        <v>17769</v>
      </c>
      <c r="E26" s="13">
        <v>9259</v>
      </c>
      <c r="F26" s="13">
        <v>10891</v>
      </c>
      <c r="G26" s="13">
        <v>19656</v>
      </c>
      <c r="H26" s="13">
        <v>9114</v>
      </c>
      <c r="I26" s="13">
        <v>1843</v>
      </c>
      <c r="J26" s="13">
        <v>11392</v>
      </c>
      <c r="K26" s="13">
        <v>7193</v>
      </c>
      <c r="L26" s="11">
        <f t="shared" si="2"/>
        <v>117916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590</v>
      </c>
      <c r="I27" s="11">
        <v>0</v>
      </c>
      <c r="J27" s="11">
        <v>0</v>
      </c>
      <c r="K27" s="11">
        <v>0</v>
      </c>
      <c r="L27" s="11">
        <f t="shared" si="2"/>
        <v>590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22</v>
      </c>
      <c r="L29" s="11">
        <f t="shared" si="2"/>
        <v>22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31975.92</v>
      </c>
      <c r="I37" s="19">
        <v>0</v>
      </c>
      <c r="J37" s="19">
        <v>0</v>
      </c>
      <c r="K37" s="19">
        <v>0</v>
      </c>
      <c r="L37" s="23">
        <f>SUM(B37:K37)</f>
        <v>31975.92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650162.9600000001</v>
      </c>
      <c r="C49" s="22">
        <f aca="true" t="shared" si="11" ref="C49:H49">+C50+C62</f>
        <v>946119.45</v>
      </c>
      <c r="D49" s="22">
        <f t="shared" si="11"/>
        <v>1065245.16</v>
      </c>
      <c r="E49" s="22">
        <f t="shared" si="11"/>
        <v>560318.5299999999</v>
      </c>
      <c r="F49" s="22">
        <f t="shared" si="11"/>
        <v>587694.8500000001</v>
      </c>
      <c r="G49" s="22">
        <f t="shared" si="11"/>
        <v>1154691.31</v>
      </c>
      <c r="H49" s="22">
        <f t="shared" si="11"/>
        <v>588155.7700000001</v>
      </c>
      <c r="I49" s="22">
        <f>+I50+I62</f>
        <v>184954.81</v>
      </c>
      <c r="J49" s="22">
        <f>+J50+J62</f>
        <v>509559.87</v>
      </c>
      <c r="K49" s="22">
        <f>+K50+K62</f>
        <v>344914.24</v>
      </c>
      <c r="L49" s="22">
        <f aca="true" t="shared" si="12" ref="L49:L62">SUM(B49:K49)</f>
        <v>6591816.95</v>
      </c>
    </row>
    <row r="50" spans="1:12" ht="17.25" customHeight="1">
      <c r="A50" s="16" t="s">
        <v>60</v>
      </c>
      <c r="B50" s="23">
        <f>SUM(B51:B61)</f>
        <v>633215.1000000001</v>
      </c>
      <c r="C50" s="23">
        <f aca="true" t="shared" si="13" ref="C50:K50">SUM(C51:C61)</f>
        <v>922656.5499999999</v>
      </c>
      <c r="D50" s="23">
        <f t="shared" si="13"/>
        <v>1042832.27</v>
      </c>
      <c r="E50" s="23">
        <f t="shared" si="13"/>
        <v>536882.09</v>
      </c>
      <c r="F50" s="23">
        <f t="shared" si="13"/>
        <v>574257.42</v>
      </c>
      <c r="G50" s="23">
        <f t="shared" si="13"/>
        <v>1133125.05</v>
      </c>
      <c r="H50" s="23">
        <f t="shared" si="13"/>
        <v>571936.2600000001</v>
      </c>
      <c r="I50" s="23">
        <f t="shared" si="13"/>
        <v>184954.81</v>
      </c>
      <c r="J50" s="23">
        <f t="shared" si="13"/>
        <v>495584.75</v>
      </c>
      <c r="K50" s="23">
        <f t="shared" si="13"/>
        <v>344914.24</v>
      </c>
      <c r="L50" s="23">
        <f t="shared" si="12"/>
        <v>6440358.539999999</v>
      </c>
    </row>
    <row r="51" spans="1:12" ht="17.25" customHeight="1">
      <c r="A51" s="34" t="s">
        <v>61</v>
      </c>
      <c r="B51" s="23">
        <f aca="true" t="shared" si="14" ref="B51:H51">ROUND(B32*B7,2)</f>
        <v>629123.42</v>
      </c>
      <c r="C51" s="23">
        <f t="shared" si="14"/>
        <v>916882.83</v>
      </c>
      <c r="D51" s="23">
        <f t="shared" si="14"/>
        <v>1036446.51</v>
      </c>
      <c r="E51" s="23">
        <f t="shared" si="14"/>
        <v>533436.69</v>
      </c>
      <c r="F51" s="23">
        <f t="shared" si="14"/>
        <v>570880.5</v>
      </c>
      <c r="G51" s="23">
        <f t="shared" si="14"/>
        <v>1125694.97</v>
      </c>
      <c r="H51" s="23">
        <f t="shared" si="14"/>
        <v>536245.3</v>
      </c>
      <c r="I51" s="23">
        <f>ROUND(I32*I7,2)</f>
        <v>183889.09</v>
      </c>
      <c r="J51" s="23">
        <f>ROUND(J32*J7,2)</f>
        <v>493367.71</v>
      </c>
      <c r="K51" s="23">
        <f>ROUND(K32*K7,2)</f>
        <v>339214.12</v>
      </c>
      <c r="L51" s="23">
        <f t="shared" si="12"/>
        <v>6365181.14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31975.92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31975.92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22412.89</v>
      </c>
      <c r="E62" s="36">
        <v>23436.44</v>
      </c>
      <c r="F62" s="36">
        <v>13437.43</v>
      </c>
      <c r="G62" s="36">
        <v>21566.26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2"/>
        <v>151458.40999999997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-60064</v>
      </c>
      <c r="C66" s="35">
        <f t="shared" si="15"/>
        <v>-89812.03</v>
      </c>
      <c r="D66" s="35">
        <f t="shared" si="15"/>
        <v>-81959.75</v>
      </c>
      <c r="E66" s="35">
        <f t="shared" si="15"/>
        <v>-50924</v>
      </c>
      <c r="F66" s="35">
        <f t="shared" si="15"/>
        <v>-37816</v>
      </c>
      <c r="G66" s="35">
        <f t="shared" si="15"/>
        <v>-78328</v>
      </c>
      <c r="H66" s="35">
        <f t="shared" si="15"/>
        <v>-63520</v>
      </c>
      <c r="I66" s="35">
        <f t="shared" si="15"/>
        <v>-81535.88</v>
      </c>
      <c r="J66" s="35">
        <f t="shared" si="15"/>
        <v>-41976</v>
      </c>
      <c r="K66" s="35">
        <f t="shared" si="15"/>
        <v>-28636.65</v>
      </c>
      <c r="L66" s="35">
        <f aca="true" t="shared" si="16" ref="L66:L116">SUM(B66:K66)</f>
        <v>-614572.31</v>
      </c>
    </row>
    <row r="67" spans="1:12" ht="18.75" customHeight="1">
      <c r="A67" s="16" t="s">
        <v>73</v>
      </c>
      <c r="B67" s="35">
        <f aca="true" t="shared" si="17" ref="B67:K67">B68+B69+B70+B71+B72+B73</f>
        <v>-60064</v>
      </c>
      <c r="C67" s="35">
        <f t="shared" si="17"/>
        <v>-89792</v>
      </c>
      <c r="D67" s="35">
        <f t="shared" si="17"/>
        <v>-80892</v>
      </c>
      <c r="E67" s="35">
        <f t="shared" si="17"/>
        <v>-50924</v>
      </c>
      <c r="F67" s="35">
        <f t="shared" si="17"/>
        <v>-37816</v>
      </c>
      <c r="G67" s="35">
        <f t="shared" si="17"/>
        <v>-76328</v>
      </c>
      <c r="H67" s="35">
        <f t="shared" si="17"/>
        <v>-63520</v>
      </c>
      <c r="I67" s="35">
        <f t="shared" si="17"/>
        <v>-11652</v>
      </c>
      <c r="J67" s="35">
        <f t="shared" si="17"/>
        <v>-41976</v>
      </c>
      <c r="K67" s="35">
        <f t="shared" si="17"/>
        <v>-28256</v>
      </c>
      <c r="L67" s="35">
        <f t="shared" si="16"/>
        <v>-541220</v>
      </c>
    </row>
    <row r="68" spans="1:13" s="67" customFormat="1" ht="18.75" customHeight="1">
      <c r="A68" s="60" t="s">
        <v>144</v>
      </c>
      <c r="B68" s="63">
        <f>-ROUND(B9*$D$3,2)</f>
        <v>-60064</v>
      </c>
      <c r="C68" s="63">
        <f aca="true" t="shared" si="18" ref="C68:J68">-ROUND(C9*$D$3,2)</f>
        <v>-89792</v>
      </c>
      <c r="D68" s="63">
        <f t="shared" si="18"/>
        <v>-80892</v>
      </c>
      <c r="E68" s="63">
        <f t="shared" si="18"/>
        <v>-50924</v>
      </c>
      <c r="F68" s="63">
        <f t="shared" si="18"/>
        <v>-37816</v>
      </c>
      <c r="G68" s="63">
        <f t="shared" si="18"/>
        <v>-76328</v>
      </c>
      <c r="H68" s="63">
        <f t="shared" si="18"/>
        <v>-63520</v>
      </c>
      <c r="I68" s="63">
        <f t="shared" si="18"/>
        <v>-11652</v>
      </c>
      <c r="J68" s="63">
        <f t="shared" si="18"/>
        <v>-41976</v>
      </c>
      <c r="K68" s="63">
        <f>-ROUND((K9+K29)*$D$3,2)</f>
        <v>-28256</v>
      </c>
      <c r="L68" s="63">
        <f t="shared" si="16"/>
        <v>-541220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-1067.75</v>
      </c>
      <c r="E74" s="19">
        <v>0</v>
      </c>
      <c r="F74" s="19">
        <v>0</v>
      </c>
      <c r="G74" s="35">
        <f t="shared" si="19"/>
        <v>-2000</v>
      </c>
      <c r="H74" s="19">
        <v>0</v>
      </c>
      <c r="I74" s="35">
        <f t="shared" si="19"/>
        <v>-69883.88</v>
      </c>
      <c r="J74" s="19">
        <v>0</v>
      </c>
      <c r="K74" s="63">
        <f t="shared" si="19"/>
        <v>-380.65</v>
      </c>
      <c r="L74" s="63">
        <f t="shared" si="16"/>
        <v>-73352.31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590098.9600000001</v>
      </c>
      <c r="C114" s="24">
        <f t="shared" si="20"/>
        <v>856307.4199999999</v>
      </c>
      <c r="D114" s="24">
        <f t="shared" si="20"/>
        <v>983285.41</v>
      </c>
      <c r="E114" s="24">
        <f t="shared" si="20"/>
        <v>509394.52999999997</v>
      </c>
      <c r="F114" s="24">
        <f t="shared" si="20"/>
        <v>549878.8500000001</v>
      </c>
      <c r="G114" s="24">
        <f t="shared" si="20"/>
        <v>1076363.31</v>
      </c>
      <c r="H114" s="24">
        <f t="shared" si="20"/>
        <v>524635.7700000001</v>
      </c>
      <c r="I114" s="24">
        <f>+I115+I116</f>
        <v>103418.93</v>
      </c>
      <c r="J114" s="24">
        <f>+J115+J116</f>
        <v>467583.87</v>
      </c>
      <c r="K114" s="24">
        <f>+K115+K116</f>
        <v>316277.58999999997</v>
      </c>
      <c r="L114" s="45">
        <f t="shared" si="16"/>
        <v>5977244.640000001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573151.1000000001</v>
      </c>
      <c r="C115" s="24">
        <f t="shared" si="21"/>
        <v>832844.5199999999</v>
      </c>
      <c r="D115" s="24">
        <f t="shared" si="21"/>
        <v>960872.52</v>
      </c>
      <c r="E115" s="24">
        <f t="shared" si="21"/>
        <v>485958.08999999997</v>
      </c>
      <c r="F115" s="24">
        <f t="shared" si="21"/>
        <v>536441.42</v>
      </c>
      <c r="G115" s="24">
        <f t="shared" si="21"/>
        <v>1054797.05</v>
      </c>
      <c r="H115" s="24">
        <f t="shared" si="21"/>
        <v>508416.2600000001</v>
      </c>
      <c r="I115" s="24">
        <f t="shared" si="21"/>
        <v>103418.93</v>
      </c>
      <c r="J115" s="24">
        <f t="shared" si="21"/>
        <v>453608.75</v>
      </c>
      <c r="K115" s="24">
        <f t="shared" si="21"/>
        <v>316277.58999999997</v>
      </c>
      <c r="L115" s="45">
        <f t="shared" si="16"/>
        <v>5825786.2299999995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22412.89</v>
      </c>
      <c r="E116" s="24">
        <f t="shared" si="22"/>
        <v>23436.44</v>
      </c>
      <c r="F116" s="24">
        <f t="shared" si="22"/>
        <v>13437.43</v>
      </c>
      <c r="G116" s="24">
        <f t="shared" si="22"/>
        <v>21566.26</v>
      </c>
      <c r="H116" s="24">
        <f t="shared" si="22"/>
        <v>16219.51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151458.40999999997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5977244.659999999</v>
      </c>
      <c r="M122" s="51"/>
    </row>
    <row r="123" spans="1:12" ht="18.75" customHeight="1">
      <c r="A123" s="26" t="s">
        <v>123</v>
      </c>
      <c r="B123" s="27">
        <v>68030.55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68030.55</v>
      </c>
    </row>
    <row r="124" spans="1:12" ht="18.75" customHeight="1">
      <c r="A124" s="26" t="s">
        <v>124</v>
      </c>
      <c r="B124" s="27">
        <v>522068.42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522068.42</v>
      </c>
    </row>
    <row r="125" spans="1:12" ht="18.75" customHeight="1">
      <c r="A125" s="26" t="s">
        <v>125</v>
      </c>
      <c r="B125" s="38">
        <v>0</v>
      </c>
      <c r="C125" s="27">
        <v>856307.43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856307.43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916024.33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916024.33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67261.08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67261.08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504300.59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504300.59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5093.94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5093.94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161207.19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161207.19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47977.71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47977.71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340693.95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340693.95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317916.41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317916.41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31745.36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31745.36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155599.35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155599.35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134521.7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134521.7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436580.5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436580.5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185139.66</v>
      </c>
      <c r="I139" s="38">
        <v>0</v>
      </c>
      <c r="J139" s="38">
        <v>0</v>
      </c>
      <c r="K139" s="38">
        <v>0</v>
      </c>
      <c r="L139" s="39">
        <f t="shared" si="23"/>
        <v>185139.66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339496.1</v>
      </c>
      <c r="I140" s="38">
        <v>0</v>
      </c>
      <c r="J140" s="38">
        <v>0</v>
      </c>
      <c r="K140" s="38">
        <v>0</v>
      </c>
      <c r="L140" s="39">
        <f t="shared" si="23"/>
        <v>339496.1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103418.93</v>
      </c>
      <c r="J141" s="38">
        <v>0</v>
      </c>
      <c r="K141" s="38">
        <v>0</v>
      </c>
      <c r="L141" s="39">
        <f t="shared" si="23"/>
        <v>103418.93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467583.87</v>
      </c>
      <c r="K142" s="18">
        <v>0</v>
      </c>
      <c r="L142" s="39">
        <f t="shared" si="23"/>
        <v>467583.87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316277.59</v>
      </c>
      <c r="L143" s="42">
        <f t="shared" si="23"/>
        <v>316277.59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467583.87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2018-11-01T18:15:17Z</dcterms:modified>
  <cp:category/>
  <cp:version/>
  <cp:contentType/>
  <cp:contentStatus/>
</cp:coreProperties>
</file>