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<sst xmlns="http://schemas.openxmlformats.org/spreadsheetml/2006/main" count="147" uniqueCount="147">
  <si>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</si>
  <si>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</si>
  <si>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</si>
  <si>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</si>
  <si>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</si>
  <si>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</si>
  <si>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</si>
  <si>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</si>
  <si>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</si>
  <si>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</si>
  <si>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</si>
  <si>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</si>
  <si>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</si>
  <si>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</si>
  <si>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</si>
  <si>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</si>
  <si>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</si>
  <si>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</si>
  <si>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</si>
  <si>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</si>
  <si>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</si>
  <si>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</si>
  <si>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</si>
  <si>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</si>
  <si>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</si>
  <si>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</si>
  <si>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</si>
  <si>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</si>
  <si>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</si>
  <si>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</si>
  <si>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</si>
  <si>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</si>
  <si>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</si>
  <si>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</si>
  <si>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</si>
  <si>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</si>
  <si>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</si>
  <si>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</si>
  <si>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</si>
  <si>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</si>
  <si>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</si>
  <si>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</si>
  <si>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</si>
  <si>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</si>
  <si>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</si>
  <si>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</si>
  <si>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</si>
  <si>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</si>
  <si>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</si>
  <si>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</si>
  <si>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</si>
  <si>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</si>
  <si>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</si>
  <si>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</si>
  <si>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</si>
  <si>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</si>
  <si>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</si>
  <si>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</si>
  <si>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</si>
  <si>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</si>
  <si>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</si>
  <si>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</si>
  <si>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</si>
  <si>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</si>
  <si>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</si>
  <si>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</si>
  <si>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</si>
  <si>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</si>
  <si>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</si>
  <si>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</si>
  <si>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</si>
  <si>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</si>
  <si>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</si>
  <si>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</si>
  <si>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</si>
  <si>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</si>
  <si>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</si>
  <si>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</si>
  <si>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</si>
  <si>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</si>
  <si>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</si>
  <si>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</si>
  <si>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</si>
  <si>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</si>
  <si>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</si>
  <si>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</si>
  <si>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</si>
  <si>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</si>
  <si>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</si>
  <si>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</si>
  <si>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</si>
  <si>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</si>
  <si>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</si>
  <si>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</si>
  <si>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</si>
  <si>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</si>
  <si>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</si>
  <si>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</si>
  <si>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</si>
  <si>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</si>
  <si>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</si>
  <si>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</si>
  <si>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</si>
  <si>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</si>
  <si>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</si>
  <si>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</si>
  <si>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</si>
  <si>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</si>
  <si>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</si>
  <si>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</si>
  <si>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</si>
  <si>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</si>
  <si>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</si>
  <si>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</si>
  <si>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</si>
  <si>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</si>
  <si>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</si>
  <si>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</si>
  <si>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</si>
  <si>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</si>
  <si>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</si>
  <si>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</si>
  <si>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</si>
  <si>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</si>
  <si>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</si>
  <si>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</si>
  <si>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</si>
  <si>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</si>
  <si>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</si>
  <si>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</si>
  <si>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</si>
  <si>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</si>
  <si>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</si>
  <si>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</si>
  <si>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</si>
  <si>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</si>
  <si>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</si>
  <si>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</si>
  <si>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</si>
  <si>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</si>
  <si>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</si>
  <si>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</si>
  <si>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</si>
  <si>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</si>
  <si>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</si>
  <si>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</si>
  <si>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27/10/18 - VENCIMENTO 05/11/18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</si>
</sst>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311221</v>
      </c>
      <c r="C7" s="9">
        <f t="shared" si="0"/>
        <v>409697</v>
      </c>
      <c r="D7" s="9">
        <f t="shared" si="0"/>
        <v>439761</v>
      </c>
      <c r="E7" s="9">
        <f t="shared" si="0"/>
        <v>248220</v>
      </c>
      <c r="F7" s="9">
        <f t="shared" si="0"/>
        <v>239592</v>
      </c>
      <c r="G7" s="9">
        <f t="shared" si="0"/>
        <v>594984</v>
      </c>
      <c r="H7" s="9">
        <f t="shared" si="0"/>
        <v>243803</v>
      </c>
      <c r="I7" s="9">
        <f t="shared" si="0"/>
        <v>58636</v>
      </c>
      <c r="J7" s="9">
        <f t="shared" si="0"/>
        <v>177273</v>
      </c>
      <c r="K7" s="9">
        <f t="shared" si="0"/>
        <v>139164</v>
      </c>
      <c r="L7" s="9">
        <f t="shared" si="0"/>
        <v>2862351</v>
      </c>
      <c r="M7" s="49"/>
    </row>
    <row r="8" spans="1:12" ht="17.25" customHeight="1">
      <c r="A8" s="10" t="s">
        <v>38</v>
      </c>
      <c r="B8" s="11">
        <f>B9+B12+B16</f>
        <v>152688</v>
      </c>
      <c r="C8" s="11">
        <f aca="true" t="shared" si="1" ref="C8:K8">C9+C12+C16</f>
        <v>210453</v>
      </c>
      <c r="D8" s="11">
        <f t="shared" si="1"/>
        <v>210804</v>
      </c>
      <c r="E8" s="11">
        <f t="shared" si="1"/>
        <v>127728</v>
      </c>
      <c r="F8" s="11">
        <f t="shared" si="1"/>
        <v>110813</v>
      </c>
      <c r="G8" s="11">
        <f t="shared" si="1"/>
        <v>288849</v>
      </c>
      <c r="H8" s="11">
        <f t="shared" si="1"/>
        <v>132814</v>
      </c>
      <c r="I8" s="11">
        <f t="shared" si="1"/>
        <v>27158</v>
      </c>
      <c r="J8" s="11">
        <f t="shared" si="1"/>
        <v>85819</v>
      </c>
      <c r="K8" s="11">
        <f t="shared" si="1"/>
        <v>70474</v>
      </c>
      <c r="L8" s="11">
        <f aca="true" t="shared" si="2" ref="L8:L29">SUM(B8:K8)</f>
        <v>1417600</v>
      </c>
    </row>
    <row r="9" spans="1:12" ht="17.25" customHeight="1">
      <c r="A9" s="15" t="s">
        <v>16</v>
      </c>
      <c r="B9" s="13">
        <f>+B10+B11</f>
        <v>23494</v>
      </c>
      <c r="C9" s="13">
        <f aca="true" t="shared" si="3" ref="C9:K9">+C10+C11</f>
        <v>35598</v>
      </c>
      <c r="D9" s="13">
        <f t="shared" si="3"/>
        <v>32014</v>
      </c>
      <c r="E9" s="13">
        <f t="shared" si="3"/>
        <v>20156</v>
      </c>
      <c r="F9" s="13">
        <f t="shared" si="3"/>
        <v>13118</v>
      </c>
      <c r="G9" s="13">
        <f t="shared" si="3"/>
        <v>26604</v>
      </c>
      <c r="H9" s="13">
        <f t="shared" si="3"/>
        <v>23344</v>
      </c>
      <c r="I9" s="13">
        <f t="shared" si="3"/>
        <v>5019</v>
      </c>
      <c r="J9" s="13">
        <f t="shared" si="3"/>
        <v>11955</v>
      </c>
      <c r="K9" s="13">
        <f t="shared" si="3"/>
        <v>9311</v>
      </c>
      <c r="L9" s="11">
        <f t="shared" si="2"/>
        <v>200613</v>
      </c>
    </row>
    <row r="10" spans="1:12" ht="17.25" customHeight="1">
      <c r="A10" s="29" t="s">
        <v>17</v>
      </c>
      <c r="B10" s="13">
        <v>23494</v>
      </c>
      <c r="C10" s="13">
        <v>35598</v>
      </c>
      <c r="D10" s="13">
        <v>32014</v>
      </c>
      <c r="E10" s="13">
        <v>20156</v>
      </c>
      <c r="F10" s="13">
        <v>13118</v>
      </c>
      <c r="G10" s="13">
        <v>26604</v>
      </c>
      <c r="H10" s="13">
        <v>23344</v>
      </c>
      <c r="I10" s="13">
        <v>5019</v>
      </c>
      <c r="J10" s="13">
        <v>11955</v>
      </c>
      <c r="K10" s="13">
        <v>9311</v>
      </c>
      <c r="L10" s="11">
        <f t="shared" si="2"/>
        <v>200613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122055</v>
      </c>
      <c r="C12" s="17">
        <f t="shared" si="4"/>
        <v>164668</v>
      </c>
      <c r="D12" s="17">
        <f t="shared" si="4"/>
        <v>169362</v>
      </c>
      <c r="E12" s="17">
        <f t="shared" si="4"/>
        <v>101695</v>
      </c>
      <c r="F12" s="17">
        <f t="shared" si="4"/>
        <v>90769</v>
      </c>
      <c r="G12" s="17">
        <f t="shared" si="4"/>
        <v>245463</v>
      </c>
      <c r="H12" s="17">
        <f t="shared" si="4"/>
        <v>103513</v>
      </c>
      <c r="I12" s="17">
        <f t="shared" si="4"/>
        <v>20681</v>
      </c>
      <c r="J12" s="17">
        <f t="shared" si="4"/>
        <v>69749</v>
      </c>
      <c r="K12" s="17">
        <f t="shared" si="4"/>
        <v>57466</v>
      </c>
      <c r="L12" s="11">
        <f t="shared" si="2"/>
        <v>1145421</v>
      </c>
    </row>
    <row r="13" spans="1:14" s="67" customFormat="1" ht="17.25" customHeight="1">
      <c r="A13" s="74" t="s">
        <v>19</v>
      </c>
      <c r="B13" s="75">
        <v>60377</v>
      </c>
      <c r="C13" s="75">
        <v>86991</v>
      </c>
      <c r="D13" s="75">
        <v>91282</v>
      </c>
      <c r="E13" s="75">
        <v>52267</v>
      </c>
      <c r="F13" s="75">
        <v>46046</v>
      </c>
      <c r="G13" s="75">
        <v>113221</v>
      </c>
      <c r="H13" s="75">
        <v>47555</v>
      </c>
      <c r="I13" s="75">
        <v>11732</v>
      </c>
      <c r="J13" s="75">
        <v>37385</v>
      </c>
      <c r="K13" s="75">
        <v>27774</v>
      </c>
      <c r="L13" s="76">
        <f t="shared" si="2"/>
        <v>574630</v>
      </c>
      <c r="M13" s="77"/>
      <c r="N13" s="78"/>
    </row>
    <row r="14" spans="1:13" s="67" customFormat="1" ht="17.25" customHeight="1">
      <c r="A14" s="74" t="s">
        <v>20</v>
      </c>
      <c r="B14" s="75">
        <v>56391</v>
      </c>
      <c r="C14" s="75">
        <v>70059</v>
      </c>
      <c r="D14" s="75">
        <v>72270</v>
      </c>
      <c r="E14" s="75">
        <v>44901</v>
      </c>
      <c r="F14" s="75">
        <v>41787</v>
      </c>
      <c r="G14" s="75">
        <v>124434</v>
      </c>
      <c r="H14" s="75">
        <v>50033</v>
      </c>
      <c r="I14" s="75">
        <v>7932</v>
      </c>
      <c r="J14" s="75">
        <v>30148</v>
      </c>
      <c r="K14" s="75">
        <v>27728</v>
      </c>
      <c r="L14" s="76">
        <f t="shared" si="2"/>
        <v>525683</v>
      </c>
      <c r="M14" s="77"/>
    </row>
    <row r="15" spans="1:12" ht="17.25" customHeight="1">
      <c r="A15" s="14" t="s">
        <v>21</v>
      </c>
      <c r="B15" s="13">
        <v>5287</v>
      </c>
      <c r="C15" s="13">
        <v>7618</v>
      </c>
      <c r="D15" s="13">
        <v>5810</v>
      </c>
      <c r="E15" s="13">
        <v>4527</v>
      </c>
      <c r="F15" s="13">
        <v>2936</v>
      </c>
      <c r="G15" s="13">
        <v>7808</v>
      </c>
      <c r="H15" s="13">
        <v>5925</v>
      </c>
      <c r="I15" s="13">
        <v>1017</v>
      </c>
      <c r="J15" s="13">
        <v>2216</v>
      </c>
      <c r="K15" s="13">
        <v>1964</v>
      </c>
      <c r="L15" s="11">
        <f t="shared" si="2"/>
        <v>45108</v>
      </c>
    </row>
    <row r="16" spans="1:12" ht="17.25" customHeight="1">
      <c r="A16" s="15" t="s">
        <v>34</v>
      </c>
      <c r="B16" s="13">
        <f>B17+B18+B19</f>
        <v>7139</v>
      </c>
      <c r="C16" s="13">
        <f aca="true" t="shared" si="5" ref="C16:K16">C17+C18+C19</f>
        <v>10187</v>
      </c>
      <c r="D16" s="13">
        <f t="shared" si="5"/>
        <v>9428</v>
      </c>
      <c r="E16" s="13">
        <f t="shared" si="5"/>
        <v>5877</v>
      </c>
      <c r="F16" s="13">
        <f t="shared" si="5"/>
        <v>6926</v>
      </c>
      <c r="G16" s="13">
        <f t="shared" si="5"/>
        <v>16782</v>
      </c>
      <c r="H16" s="13">
        <f t="shared" si="5"/>
        <v>5957</v>
      </c>
      <c r="I16" s="13">
        <f t="shared" si="5"/>
        <v>1458</v>
      </c>
      <c r="J16" s="13">
        <f t="shared" si="5"/>
        <v>4115</v>
      </c>
      <c r="K16" s="13">
        <f t="shared" si="5"/>
        <v>3697</v>
      </c>
      <c r="L16" s="11">
        <f t="shared" si="2"/>
        <v>71566</v>
      </c>
    </row>
    <row r="17" spans="1:12" ht="17.25" customHeight="1">
      <c r="A17" s="14" t="s">
        <v>35</v>
      </c>
      <c r="B17" s="13">
        <v>7122</v>
      </c>
      <c r="C17" s="13">
        <v>10161</v>
      </c>
      <c r="D17" s="13">
        <v>9420</v>
      </c>
      <c r="E17" s="13">
        <v>5856</v>
      </c>
      <c r="F17" s="13">
        <v>6908</v>
      </c>
      <c r="G17" s="13">
        <v>16759</v>
      </c>
      <c r="H17" s="13">
        <v>5939</v>
      </c>
      <c r="I17" s="13">
        <v>1458</v>
      </c>
      <c r="J17" s="13">
        <v>4112</v>
      </c>
      <c r="K17" s="13">
        <v>3694</v>
      </c>
      <c r="L17" s="11">
        <f t="shared" si="2"/>
        <v>71429</v>
      </c>
    </row>
    <row r="18" spans="1:12" ht="17.25" customHeight="1">
      <c r="A18" s="14" t="s">
        <v>36</v>
      </c>
      <c r="B18" s="13">
        <v>8</v>
      </c>
      <c r="C18" s="13">
        <v>10</v>
      </c>
      <c r="D18" s="13">
        <v>6</v>
      </c>
      <c r="E18" s="13">
        <v>16</v>
      </c>
      <c r="F18" s="13">
        <v>12</v>
      </c>
      <c r="G18" s="13">
        <v>6</v>
      </c>
      <c r="H18" s="13">
        <v>12</v>
      </c>
      <c r="I18" s="13">
        <v>0</v>
      </c>
      <c r="J18" s="13">
        <v>2</v>
      </c>
      <c r="K18" s="13">
        <v>1</v>
      </c>
      <c r="L18" s="11">
        <f t="shared" si="2"/>
        <v>73</v>
      </c>
    </row>
    <row r="19" spans="1:12" ht="17.25" customHeight="1">
      <c r="A19" s="14" t="s">
        <v>37</v>
      </c>
      <c r="B19" s="13">
        <v>9</v>
      </c>
      <c r="C19" s="13">
        <v>16</v>
      </c>
      <c r="D19" s="13">
        <v>2</v>
      </c>
      <c r="E19" s="13">
        <v>5</v>
      </c>
      <c r="F19" s="13">
        <v>6</v>
      </c>
      <c r="G19" s="13">
        <v>17</v>
      </c>
      <c r="H19" s="13">
        <v>6</v>
      </c>
      <c r="I19" s="13">
        <v>0</v>
      </c>
      <c r="J19" s="13">
        <v>1</v>
      </c>
      <c r="K19" s="13">
        <v>2</v>
      </c>
      <c r="L19" s="11">
        <f t="shared" si="2"/>
        <v>64</v>
      </c>
    </row>
    <row r="20" spans="1:12" ht="17.25" customHeight="1">
      <c r="A20" s="16" t="s">
        <v>22</v>
      </c>
      <c r="B20" s="11">
        <f>+B21+B22+B23</f>
        <v>89536</v>
      </c>
      <c r="C20" s="11">
        <f aca="true" t="shared" si="6" ref="C20:K20">+C21+C22+C23</f>
        <v>103788</v>
      </c>
      <c r="D20" s="11">
        <f t="shared" si="6"/>
        <v>123273</v>
      </c>
      <c r="E20" s="11">
        <f t="shared" si="6"/>
        <v>64605</v>
      </c>
      <c r="F20" s="11">
        <f t="shared" si="6"/>
        <v>81037</v>
      </c>
      <c r="G20" s="11">
        <f t="shared" si="6"/>
        <v>212522</v>
      </c>
      <c r="H20" s="11">
        <f t="shared" si="6"/>
        <v>63807</v>
      </c>
      <c r="I20" s="11">
        <f t="shared" si="6"/>
        <v>16202</v>
      </c>
      <c r="J20" s="11">
        <f t="shared" si="6"/>
        <v>46749</v>
      </c>
      <c r="K20" s="11">
        <f t="shared" si="6"/>
        <v>38368</v>
      </c>
      <c r="L20" s="11">
        <f t="shared" si="2"/>
        <v>839887</v>
      </c>
    </row>
    <row r="21" spans="1:13" s="67" customFormat="1" ht="17.25" customHeight="1">
      <c r="A21" s="60" t="s">
        <v>23</v>
      </c>
      <c r="B21" s="75">
        <v>48886</v>
      </c>
      <c r="C21" s="75">
        <v>61894</v>
      </c>
      <c r="D21" s="75">
        <v>73713</v>
      </c>
      <c r="E21" s="75">
        <v>37332</v>
      </c>
      <c r="F21" s="75">
        <v>44840</v>
      </c>
      <c r="G21" s="75">
        <v>104525</v>
      </c>
      <c r="H21" s="75">
        <v>34022</v>
      </c>
      <c r="I21" s="75">
        <v>10170</v>
      </c>
      <c r="J21" s="75">
        <v>27183</v>
      </c>
      <c r="K21" s="75">
        <v>19969</v>
      </c>
      <c r="L21" s="76">
        <f t="shared" si="2"/>
        <v>462534</v>
      </c>
      <c r="M21" s="77"/>
    </row>
    <row r="22" spans="1:13" s="67" customFormat="1" ht="17.25" customHeight="1">
      <c r="A22" s="60" t="s">
        <v>24</v>
      </c>
      <c r="B22" s="75">
        <v>38189</v>
      </c>
      <c r="C22" s="75">
        <v>38903</v>
      </c>
      <c r="D22" s="75">
        <v>46836</v>
      </c>
      <c r="E22" s="75">
        <v>25597</v>
      </c>
      <c r="F22" s="75">
        <v>34601</v>
      </c>
      <c r="G22" s="75">
        <v>103327</v>
      </c>
      <c r="H22" s="75">
        <v>27786</v>
      </c>
      <c r="I22" s="75">
        <v>5610</v>
      </c>
      <c r="J22" s="75">
        <v>18586</v>
      </c>
      <c r="K22" s="75">
        <v>17462</v>
      </c>
      <c r="L22" s="76">
        <f t="shared" si="2"/>
        <v>356897</v>
      </c>
      <c r="M22" s="77"/>
    </row>
    <row r="23" spans="1:12" ht="17.25" customHeight="1">
      <c r="A23" s="12" t="s">
        <v>25</v>
      </c>
      <c r="B23" s="13">
        <v>2461</v>
      </c>
      <c r="C23" s="13">
        <v>2991</v>
      </c>
      <c r="D23" s="13">
        <v>2724</v>
      </c>
      <c r="E23" s="13">
        <v>1676</v>
      </c>
      <c r="F23" s="13">
        <v>1596</v>
      </c>
      <c r="G23" s="13">
        <v>4670</v>
      </c>
      <c r="H23" s="13">
        <v>1999</v>
      </c>
      <c r="I23" s="13">
        <v>422</v>
      </c>
      <c r="J23" s="13">
        <v>980</v>
      </c>
      <c r="K23" s="13">
        <v>937</v>
      </c>
      <c r="L23" s="11">
        <f t="shared" si="2"/>
        <v>20456</v>
      </c>
    </row>
    <row r="24" spans="1:13" ht="17.25" customHeight="1">
      <c r="A24" s="16" t="s">
        <v>26</v>
      </c>
      <c r="B24" s="13">
        <f>+B25+B26</f>
        <v>68997</v>
      </c>
      <c r="C24" s="13">
        <f aca="true" t="shared" si="7" ref="C24:K24">+C25+C26</f>
        <v>95456</v>
      </c>
      <c r="D24" s="13">
        <f t="shared" si="7"/>
        <v>105684</v>
      </c>
      <c r="E24" s="13">
        <f t="shared" si="7"/>
        <v>55887</v>
      </c>
      <c r="F24" s="13">
        <f t="shared" si="7"/>
        <v>47742</v>
      </c>
      <c r="G24" s="13">
        <f t="shared" si="7"/>
        <v>93613</v>
      </c>
      <c r="H24" s="13">
        <f t="shared" si="7"/>
        <v>44854</v>
      </c>
      <c r="I24" s="13">
        <f t="shared" si="7"/>
        <v>15276</v>
      </c>
      <c r="J24" s="13">
        <f t="shared" si="7"/>
        <v>44705</v>
      </c>
      <c r="K24" s="13">
        <f t="shared" si="7"/>
        <v>30322</v>
      </c>
      <c r="L24" s="11">
        <f t="shared" si="2"/>
        <v>602536</v>
      </c>
      <c r="M24" s="50"/>
    </row>
    <row r="25" spans="1:13" ht="17.25" customHeight="1">
      <c r="A25" s="12" t="s">
        <v>39</v>
      </c>
      <c r="B25" s="13">
        <v>45068</v>
      </c>
      <c r="C25" s="13">
        <v>63599</v>
      </c>
      <c r="D25" s="13">
        <v>71281</v>
      </c>
      <c r="E25" s="13">
        <v>38758</v>
      </c>
      <c r="F25" s="13">
        <v>29314</v>
      </c>
      <c r="G25" s="13">
        <v>59948</v>
      </c>
      <c r="H25" s="13">
        <v>29516</v>
      </c>
      <c r="I25" s="13">
        <v>11522</v>
      </c>
      <c r="J25" s="13">
        <v>29224</v>
      </c>
      <c r="K25" s="13">
        <v>19251</v>
      </c>
      <c r="L25" s="11">
        <f t="shared" si="2"/>
        <v>397481</v>
      </c>
      <c r="M25" s="49"/>
    </row>
    <row r="26" spans="1:13" ht="17.25" customHeight="1">
      <c r="A26" s="12" t="s">
        <v>40</v>
      </c>
      <c r="B26" s="13">
        <v>23929</v>
      </c>
      <c r="C26" s="13">
        <v>31857</v>
      </c>
      <c r="D26" s="13">
        <v>34403</v>
      </c>
      <c r="E26" s="13">
        <v>17129</v>
      </c>
      <c r="F26" s="13">
        <v>18428</v>
      </c>
      <c r="G26" s="13">
        <v>33665</v>
      </c>
      <c r="H26" s="13">
        <v>15338</v>
      </c>
      <c r="I26" s="13">
        <v>3754</v>
      </c>
      <c r="J26" s="13">
        <v>15481</v>
      </c>
      <c r="K26" s="13">
        <v>11071</v>
      </c>
      <c r="L26" s="11">
        <f t="shared" si="2"/>
        <v>205055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2328</v>
      </c>
      <c r="I27" s="11">
        <v>0</v>
      </c>
      <c r="J27" s="11">
        <v>0</v>
      </c>
      <c r="K27" s="11">
        <v>0</v>
      </c>
      <c r="L27" s="11">
        <f t="shared" si="2"/>
        <v>2328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34</v>
      </c>
      <c r="L29" s="11">
        <f t="shared" si="2"/>
        <v>34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26355.4</v>
      </c>
      <c r="I37" s="19">
        <v>0</v>
      </c>
      <c r="J37" s="19">
        <v>0</v>
      </c>
      <c r="K37" s="19">
        <v>0</v>
      </c>
      <c r="L37" s="23">
        <f>SUM(B37:K37)</f>
        <v>26355.4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1002101.5</v>
      </c>
      <c r="C49" s="22">
        <f aca="true" t="shared" si="11" ref="C49:H49">+C50+C62</f>
        <v>1474360.8499999999</v>
      </c>
      <c r="D49" s="22">
        <f t="shared" si="11"/>
        <v>1737402.0599999998</v>
      </c>
      <c r="E49" s="22">
        <f t="shared" si="11"/>
        <v>865220.07</v>
      </c>
      <c r="F49" s="22">
        <f t="shared" si="11"/>
        <v>834901.2300000001</v>
      </c>
      <c r="G49" s="22">
        <f t="shared" si="11"/>
        <v>1707089.2100000002</v>
      </c>
      <c r="H49" s="22">
        <f t="shared" si="11"/>
        <v>834724.4700000001</v>
      </c>
      <c r="I49" s="22">
        <f>+I50+I62</f>
        <v>306424.42</v>
      </c>
      <c r="J49" s="22">
        <f>+J50+J62</f>
        <v>594456.6900000001</v>
      </c>
      <c r="K49" s="22">
        <f>+K50+K62</f>
        <v>453655.12</v>
      </c>
      <c r="L49" s="22">
        <f aca="true" t="shared" si="12" ref="L49:L62">SUM(B49:K49)</f>
        <v>9810335.62</v>
      </c>
    </row>
    <row r="50" spans="1:12" ht="17.25" customHeight="1">
      <c r="A50" s="16" t="s">
        <v>60</v>
      </c>
      <c r="B50" s="23">
        <f>SUM(B51:B61)</f>
        <v>985153.64</v>
      </c>
      <c r="C50" s="23">
        <f aca="true" t="shared" si="13" ref="C50:K50">SUM(C51:C61)</f>
        <v>1450897.95</v>
      </c>
      <c r="D50" s="23">
        <f t="shared" si="13"/>
        <v>1714989.17</v>
      </c>
      <c r="E50" s="23">
        <f t="shared" si="13"/>
        <v>841783.63</v>
      </c>
      <c r="F50" s="23">
        <f t="shared" si="13"/>
        <v>821463.8</v>
      </c>
      <c r="G50" s="23">
        <f t="shared" si="13"/>
        <v>1685522.9500000002</v>
      </c>
      <c r="H50" s="23">
        <f t="shared" si="13"/>
        <v>818504.9600000001</v>
      </c>
      <c r="I50" s="23">
        <f t="shared" si="13"/>
        <v>306424.42</v>
      </c>
      <c r="J50" s="23">
        <f t="shared" si="13"/>
        <v>580481.5700000001</v>
      </c>
      <c r="K50" s="23">
        <f t="shared" si="13"/>
        <v>453655.12</v>
      </c>
      <c r="L50" s="23">
        <f t="shared" si="12"/>
        <v>9658877.209999999</v>
      </c>
    </row>
    <row r="51" spans="1:12" ht="17.25" customHeight="1">
      <c r="A51" s="34" t="s">
        <v>61</v>
      </c>
      <c r="B51" s="23">
        <f aca="true" t="shared" si="14" ref="B51:H51">ROUND(B32*B7,2)</f>
        <v>981061.96</v>
      </c>
      <c r="C51" s="23">
        <f t="shared" si="14"/>
        <v>1445124.23</v>
      </c>
      <c r="D51" s="23">
        <f t="shared" si="14"/>
        <v>1708603.41</v>
      </c>
      <c r="E51" s="23">
        <f t="shared" si="14"/>
        <v>838338.23</v>
      </c>
      <c r="F51" s="23">
        <f t="shared" si="14"/>
        <v>818086.88</v>
      </c>
      <c r="G51" s="23">
        <f t="shared" si="14"/>
        <v>1678092.87</v>
      </c>
      <c r="H51" s="23">
        <f t="shared" si="14"/>
        <v>788434.52</v>
      </c>
      <c r="I51" s="23">
        <f>ROUND(I32*I7,2)</f>
        <v>305358.7</v>
      </c>
      <c r="J51" s="23">
        <f>ROUND(J32*J7,2)</f>
        <v>578264.53</v>
      </c>
      <c r="K51" s="23">
        <f>ROUND(K32*K7,2)</f>
        <v>447955</v>
      </c>
      <c r="L51" s="23">
        <f t="shared" si="12"/>
        <v>9589320.329999998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26355.4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26355.4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22412.89</v>
      </c>
      <c r="E62" s="36">
        <v>23436.44</v>
      </c>
      <c r="F62" s="36">
        <v>13437.43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151458.40999999997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-93976</v>
      </c>
      <c r="C66" s="35">
        <f t="shared" si="15"/>
        <v>-142412.03</v>
      </c>
      <c r="D66" s="35">
        <f t="shared" si="15"/>
        <v>-129123.75</v>
      </c>
      <c r="E66" s="35">
        <f t="shared" si="15"/>
        <v>-80624</v>
      </c>
      <c r="F66" s="35">
        <f t="shared" si="15"/>
        <v>-52472</v>
      </c>
      <c r="G66" s="35">
        <f t="shared" si="15"/>
        <v>-108416</v>
      </c>
      <c r="H66" s="35">
        <f t="shared" si="15"/>
        <v>-93376</v>
      </c>
      <c r="I66" s="35">
        <f t="shared" si="15"/>
        <v>-89959.88</v>
      </c>
      <c r="J66" s="35">
        <f t="shared" si="15"/>
        <v>-47820</v>
      </c>
      <c r="K66" s="35">
        <f t="shared" si="15"/>
        <v>-37760.65</v>
      </c>
      <c r="L66" s="35">
        <f aca="true" t="shared" si="16" ref="L66:L116">SUM(B66:K66)</f>
        <v>-875940.31</v>
      </c>
    </row>
    <row r="67" spans="1:12" ht="18.75" customHeight="1">
      <c r="A67" s="16" t="s">
        <v>73</v>
      </c>
      <c r="B67" s="35">
        <f aca="true" t="shared" si="17" ref="B67:K67">B68+B69+B70+B71+B72+B73</f>
        <v>-93976</v>
      </c>
      <c r="C67" s="35">
        <f t="shared" si="17"/>
        <v>-142392</v>
      </c>
      <c r="D67" s="35">
        <f t="shared" si="17"/>
        <v>-128056</v>
      </c>
      <c r="E67" s="35">
        <f t="shared" si="17"/>
        <v>-80624</v>
      </c>
      <c r="F67" s="35">
        <f t="shared" si="17"/>
        <v>-52472</v>
      </c>
      <c r="G67" s="35">
        <f t="shared" si="17"/>
        <v>-106416</v>
      </c>
      <c r="H67" s="35">
        <f t="shared" si="17"/>
        <v>-93376</v>
      </c>
      <c r="I67" s="35">
        <f t="shared" si="17"/>
        <v>-20076</v>
      </c>
      <c r="J67" s="35">
        <f t="shared" si="17"/>
        <v>-47820</v>
      </c>
      <c r="K67" s="35">
        <f t="shared" si="17"/>
        <v>-37380</v>
      </c>
      <c r="L67" s="35">
        <f t="shared" si="16"/>
        <v>-802588</v>
      </c>
    </row>
    <row r="68" spans="1:13" s="67" customFormat="1" ht="18.75" customHeight="1">
      <c r="A68" s="60" t="s">
        <v>144</v>
      </c>
      <c r="B68" s="63">
        <f>-ROUND(B9*$D$3,2)</f>
        <v>-93976</v>
      </c>
      <c r="C68" s="63">
        <f aca="true" t="shared" si="18" ref="C68:J68">-ROUND(C9*$D$3,2)</f>
        <v>-142392</v>
      </c>
      <c r="D68" s="63">
        <f t="shared" si="18"/>
        <v>-128056</v>
      </c>
      <c r="E68" s="63">
        <f t="shared" si="18"/>
        <v>-80624</v>
      </c>
      <c r="F68" s="63">
        <f t="shared" si="18"/>
        <v>-52472</v>
      </c>
      <c r="G68" s="63">
        <f t="shared" si="18"/>
        <v>-106416</v>
      </c>
      <c r="H68" s="63">
        <f t="shared" si="18"/>
        <v>-93376</v>
      </c>
      <c r="I68" s="63">
        <f t="shared" si="18"/>
        <v>-20076</v>
      </c>
      <c r="J68" s="63">
        <f t="shared" si="18"/>
        <v>-47820</v>
      </c>
      <c r="K68" s="63">
        <f>-ROUND((K9+K29)*$D$3,2)</f>
        <v>-37380</v>
      </c>
      <c r="L68" s="63">
        <f t="shared" si="16"/>
        <v>-802588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C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908125.5</v>
      </c>
      <c r="C114" s="24">
        <f t="shared" si="20"/>
        <v>1331948.8199999998</v>
      </c>
      <c r="D114" s="24">
        <f t="shared" si="20"/>
        <v>1608278.3099999998</v>
      </c>
      <c r="E114" s="24">
        <f t="shared" si="20"/>
        <v>784596.07</v>
      </c>
      <c r="F114" s="24">
        <f t="shared" si="20"/>
        <v>782429.2300000001</v>
      </c>
      <c r="G114" s="24">
        <f t="shared" si="20"/>
        <v>1598673.2100000002</v>
      </c>
      <c r="H114" s="24">
        <f t="shared" si="20"/>
        <v>741348.4700000001</v>
      </c>
      <c r="I114" s="24">
        <f>+I115+I116</f>
        <v>216464.53999999998</v>
      </c>
      <c r="J114" s="24">
        <f>+J115+J116</f>
        <v>546636.6900000001</v>
      </c>
      <c r="K114" s="24">
        <f>+K115+K116</f>
        <v>415894.47</v>
      </c>
      <c r="L114" s="45">
        <f t="shared" si="16"/>
        <v>8934395.31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891177.64</v>
      </c>
      <c r="C115" s="24">
        <f t="shared" si="21"/>
        <v>1308485.92</v>
      </c>
      <c r="D115" s="24">
        <f t="shared" si="21"/>
        <v>1585865.42</v>
      </c>
      <c r="E115" s="24">
        <f t="shared" si="21"/>
        <v>761159.63</v>
      </c>
      <c r="F115" s="24">
        <f t="shared" si="21"/>
        <v>768991.8</v>
      </c>
      <c r="G115" s="24">
        <f t="shared" si="21"/>
        <v>1577106.9500000002</v>
      </c>
      <c r="H115" s="24">
        <f t="shared" si="21"/>
        <v>725128.9600000001</v>
      </c>
      <c r="I115" s="24">
        <f t="shared" si="21"/>
        <v>216464.53999999998</v>
      </c>
      <c r="J115" s="24">
        <f t="shared" si="21"/>
        <v>532661.5700000001</v>
      </c>
      <c r="K115" s="24">
        <f t="shared" si="21"/>
        <v>415894.47</v>
      </c>
      <c r="L115" s="45">
        <f t="shared" si="16"/>
        <v>8782936.9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22412.89</v>
      </c>
      <c r="E116" s="24">
        <f t="shared" si="22"/>
        <v>23436.44</v>
      </c>
      <c r="F116" s="24">
        <f t="shared" si="22"/>
        <v>13437.43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151458.40999999997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8934395.290000001</v>
      </c>
      <c r="M122" s="51"/>
    </row>
    <row r="123" spans="1:12" ht="18.75" customHeight="1">
      <c r="A123" s="26" t="s">
        <v>123</v>
      </c>
      <c r="B123" s="27">
        <v>116672.94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39">
        <f>SUM(B123:K123)</f>
        <v>116672.94</v>
      </c>
    </row>
    <row r="124" spans="1:12" ht="18.75" customHeight="1">
      <c r="A124" s="26" t="s">
        <v>124</v>
      </c>
      <c r="B124" s="27">
        <v>791452.55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39">
        <f>SUM(B124:K124)</f>
        <v>791452.55</v>
      </c>
    </row>
    <row r="125" spans="1:12" ht="18.75" customHeight="1">
      <c r="A125" s="26" t="s">
        <v>125</v>
      </c>
      <c r="B125" s="38">
        <v>0</v>
      </c>
      <c r="C125" s="27">
        <v>1331948.82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39">
        <f>SUM(B125:K125)</f>
        <v>1331948.82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1497267.73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39">
        <f aca="true" t="shared" si="23" ref="L126:L143">SUM(B126:K126)</f>
        <v>1497267.73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111010.58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39">
        <f t="shared" si="23"/>
        <v>111010.58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776750.11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18">
        <v>0</v>
      </c>
      <c r="L128" s="39">
        <f t="shared" si="23"/>
        <v>776750.11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7845.96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39">
        <f t="shared" si="23"/>
        <v>7845.96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229646.77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39">
        <f t="shared" si="23"/>
        <v>229646.77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64395.77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39">
        <f t="shared" si="23"/>
        <v>64395.77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488386.69</v>
      </c>
      <c r="G133" s="64">
        <v>0</v>
      </c>
      <c r="H133" s="64">
        <v>0</v>
      </c>
      <c r="I133" s="64">
        <v>0</v>
      </c>
      <c r="J133" s="64">
        <v>0</v>
      </c>
      <c r="K133" s="18">
        <v>0</v>
      </c>
      <c r="L133" s="39">
        <f t="shared" si="23"/>
        <v>488386.69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471928.29</v>
      </c>
      <c r="H134" s="38">
        <v>0</v>
      </c>
      <c r="I134" s="38">
        <v>0</v>
      </c>
      <c r="J134" s="38">
        <v>0</v>
      </c>
      <c r="K134" s="18">
        <v>0</v>
      </c>
      <c r="L134" s="39">
        <f t="shared" si="23"/>
        <v>471928.29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42191.56</v>
      </c>
      <c r="H135" s="38">
        <v>0</v>
      </c>
      <c r="I135" s="38">
        <v>0</v>
      </c>
      <c r="J135" s="38">
        <v>0</v>
      </c>
      <c r="K135" s="18">
        <v>0</v>
      </c>
      <c r="L135" s="39">
        <f t="shared" si="23"/>
        <v>42191.56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221623.59</v>
      </c>
      <c r="H136" s="38">
        <v>0</v>
      </c>
      <c r="I136" s="38">
        <v>0</v>
      </c>
      <c r="J136" s="38">
        <v>0</v>
      </c>
      <c r="K136" s="18">
        <v>0</v>
      </c>
      <c r="L136" s="39">
        <f t="shared" si="23"/>
        <v>221623.59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206064.72</v>
      </c>
      <c r="H137" s="38">
        <v>0</v>
      </c>
      <c r="I137" s="38">
        <v>0</v>
      </c>
      <c r="J137" s="38">
        <v>0</v>
      </c>
      <c r="K137" s="18">
        <v>0</v>
      </c>
      <c r="L137" s="39">
        <f t="shared" si="23"/>
        <v>206064.72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656865.04</v>
      </c>
      <c r="H138" s="38">
        <v>0</v>
      </c>
      <c r="I138" s="38">
        <v>0</v>
      </c>
      <c r="J138" s="38">
        <v>0</v>
      </c>
      <c r="K138" s="18">
        <v>0</v>
      </c>
      <c r="L138" s="39">
        <f t="shared" si="23"/>
        <v>656865.04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261639.24</v>
      </c>
      <c r="I139" s="38">
        <v>0</v>
      </c>
      <c r="J139" s="38">
        <v>0</v>
      </c>
      <c r="K139" s="18">
        <v>0</v>
      </c>
      <c r="L139" s="39">
        <f t="shared" si="23"/>
        <v>261639.24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479709.23</v>
      </c>
      <c r="I140" s="38">
        <v>0</v>
      </c>
      <c r="J140" s="38">
        <v>0</v>
      </c>
      <c r="K140" s="18">
        <v>0</v>
      </c>
      <c r="L140" s="39">
        <f t="shared" si="23"/>
        <v>479709.23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216464.54</v>
      </c>
      <c r="J141" s="38">
        <v>0</v>
      </c>
      <c r="K141" s="18">
        <v>0</v>
      </c>
      <c r="L141" s="39">
        <f t="shared" si="23"/>
        <v>216464.54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546636.69</v>
      </c>
      <c r="K142" s="18">
        <v>0</v>
      </c>
      <c r="L142" s="39">
        <f t="shared" si="23"/>
        <v>546636.69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415894.47</v>
      </c>
      <c r="L143" s="42">
        <f t="shared" si="23"/>
        <v>415894.47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546636.6900000001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2018-11-01T18:15:43Z</dcterms:modified>
  <cp:category/>
  <cp:version/>
  <cp:contentType/>
  <cp:contentStatus/>
</cp:coreProperties>
</file>