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<sst xmlns="http://schemas.openxmlformats.org/spreadsheetml/2006/main" count="147" uniqueCount="147">
  <si>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</si>
  <si>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</si>
  <si>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</si>
  <si>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</si>
  <si>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</si>
  <si>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</si>
  <si>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</si>
  <si>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</si>
  <si>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</si>
  <si>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</si>
  <si>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</si>
  <si>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</si>
  <si>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</si>
  <si>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</si>
  <si>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</si>
  <si>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</si>
  <si>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</si>
  <si>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</si>
  <si>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</si>
  <si>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</si>
  <si>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</si>
  <si>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</si>
  <si>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</si>
  <si>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</si>
  <si>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</si>
  <si>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</si>
  <si>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</si>
  <si>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</si>
  <si>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</si>
  <si>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</si>
  <si>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</si>
  <si>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</si>
  <si>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</si>
  <si>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</si>
  <si>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</si>
  <si>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</si>
  <si>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</si>
  <si>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</si>
  <si>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</si>
  <si>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</si>
  <si>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</si>
  <si>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</si>
  <si>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</si>
  <si>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</si>
  <si>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</si>
  <si>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</si>
  <si>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</si>
  <si>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</si>
  <si>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</si>
  <si>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</si>
  <si>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</si>
  <si>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</si>
  <si>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</si>
  <si>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</si>
  <si>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</si>
  <si>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</si>
  <si>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</si>
  <si>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</si>
  <si>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</si>
  <si>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</si>
  <si>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</si>
  <si>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</si>
  <si>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</si>
  <si>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</si>
  <si>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</si>
  <si>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</si>
  <si>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</si>
  <si>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</si>
  <si>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</si>
  <si>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</si>
  <si>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</si>
  <si>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</si>
  <si>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</si>
  <si>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</si>
  <si>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</si>
  <si>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</si>
  <si>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</si>
  <si>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</si>
  <si>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</si>
  <si>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</si>
  <si>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</si>
  <si>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</si>
  <si>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</si>
  <si>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</si>
  <si>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</si>
  <si>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</si>
  <si>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</si>
  <si>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</si>
  <si>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</si>
  <si>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</si>
  <si>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</si>
  <si>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</si>
  <si>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</si>
  <si>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</si>
  <si>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</si>
  <si>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</si>
  <si>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</si>
  <si>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</si>
  <si>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</si>
  <si>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</si>
  <si>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</si>
  <si>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</si>
  <si>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</si>
  <si>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</si>
  <si>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</si>
  <si>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</si>
  <si>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</si>
  <si>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</si>
  <si>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</si>
  <si>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</si>
  <si>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</si>
  <si>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</si>
  <si>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</si>
  <si>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</si>
  <si>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</si>
  <si>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</si>
  <si>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</si>
  <si>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</si>
  <si>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</si>
  <si>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</si>
  <si>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</si>
  <si>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</si>
  <si>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</si>
  <si>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</si>
  <si>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</si>
  <si>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</si>
  <si>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</si>
  <si>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</si>
  <si>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</si>
  <si>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</si>
  <si>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</si>
  <si>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</si>
  <si>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</si>
  <si>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</si>
  <si>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</si>
  <si>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</si>
  <si>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</si>
  <si>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</si>
  <si>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</si>
  <si>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</si>
  <si>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</si>
  <si>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</si>
  <si>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</si>
  <si>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</si>
  <si>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</si>
  <si>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</si>
  <si>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25/10/18 - VENCIMENTO 01/11/18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</si>
</sst>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583439</v>
      </c>
      <c r="C7" s="9">
        <f t="shared" si="0"/>
        <v>679715</v>
      </c>
      <c r="D7" s="9">
        <f t="shared" si="0"/>
        <v>755350</v>
      </c>
      <c r="E7" s="9">
        <f t="shared" si="0"/>
        <v>507634</v>
      </c>
      <c r="F7" s="9">
        <f t="shared" si="0"/>
        <v>431173</v>
      </c>
      <c r="G7" s="9">
        <f t="shared" si="0"/>
        <v>1126317</v>
      </c>
      <c r="H7" s="9">
        <f t="shared" si="0"/>
        <v>525571</v>
      </c>
      <c r="I7" s="9">
        <f t="shared" si="0"/>
        <v>118762</v>
      </c>
      <c r="J7" s="9">
        <f t="shared" si="0"/>
        <v>308582</v>
      </c>
      <c r="K7" s="9">
        <f t="shared" si="0"/>
        <v>261922</v>
      </c>
      <c r="L7" s="9">
        <f t="shared" si="0"/>
        <v>5298465</v>
      </c>
      <c r="M7" s="49"/>
    </row>
    <row r="8" spans="1:12" ht="17.25" customHeight="1">
      <c r="A8" s="10" t="s">
        <v>38</v>
      </c>
      <c r="B8" s="11">
        <f>B9+B12+B16</f>
        <v>284478</v>
      </c>
      <c r="C8" s="11">
        <f aca="true" t="shared" si="1" ref="C8:K8">C9+C12+C16</f>
        <v>343342</v>
      </c>
      <c r="D8" s="11">
        <f t="shared" si="1"/>
        <v>350736</v>
      </c>
      <c r="E8" s="11">
        <f t="shared" si="1"/>
        <v>257296</v>
      </c>
      <c r="F8" s="11">
        <f t="shared" si="1"/>
        <v>198514</v>
      </c>
      <c r="G8" s="11">
        <f t="shared" si="1"/>
        <v>547624</v>
      </c>
      <c r="H8" s="11">
        <f t="shared" si="1"/>
        <v>280353</v>
      </c>
      <c r="I8" s="11">
        <f t="shared" si="1"/>
        <v>54369</v>
      </c>
      <c r="J8" s="11">
        <f t="shared" si="1"/>
        <v>143169</v>
      </c>
      <c r="K8" s="11">
        <f t="shared" si="1"/>
        <v>134080</v>
      </c>
      <c r="L8" s="11">
        <f aca="true" t="shared" si="2" ref="L8:L29">SUM(B8:K8)</f>
        <v>2593961</v>
      </c>
    </row>
    <row r="9" spans="1:12" ht="17.25" customHeight="1">
      <c r="A9" s="15" t="s">
        <v>16</v>
      </c>
      <c r="B9" s="13">
        <f>+B10+B11</f>
        <v>32720</v>
      </c>
      <c r="C9" s="13">
        <f aca="true" t="shared" si="3" ref="C9:K9">+C10+C11</f>
        <v>42153</v>
      </c>
      <c r="D9" s="13">
        <f t="shared" si="3"/>
        <v>37966</v>
      </c>
      <c r="E9" s="13">
        <f t="shared" si="3"/>
        <v>29840</v>
      </c>
      <c r="F9" s="13">
        <f t="shared" si="3"/>
        <v>18089</v>
      </c>
      <c r="G9" s="13">
        <f t="shared" si="3"/>
        <v>40547</v>
      </c>
      <c r="H9" s="13">
        <f t="shared" si="3"/>
        <v>39567</v>
      </c>
      <c r="I9" s="13">
        <f t="shared" si="3"/>
        <v>7153</v>
      </c>
      <c r="J9" s="13">
        <f t="shared" si="3"/>
        <v>14104</v>
      </c>
      <c r="K9" s="13">
        <f t="shared" si="3"/>
        <v>14480</v>
      </c>
      <c r="L9" s="11">
        <f t="shared" si="2"/>
        <v>276619</v>
      </c>
    </row>
    <row r="10" spans="1:12" ht="17.25" customHeight="1">
      <c r="A10" s="29" t="s">
        <v>17</v>
      </c>
      <c r="B10" s="13">
        <v>32720</v>
      </c>
      <c r="C10" s="13">
        <v>42153</v>
      </c>
      <c r="D10" s="13">
        <v>37966</v>
      </c>
      <c r="E10" s="13">
        <v>29840</v>
      </c>
      <c r="F10" s="13">
        <v>18089</v>
      </c>
      <c r="G10" s="13">
        <v>40547</v>
      </c>
      <c r="H10" s="13">
        <v>39567</v>
      </c>
      <c r="I10" s="13">
        <v>7153</v>
      </c>
      <c r="J10" s="13">
        <v>14104</v>
      </c>
      <c r="K10" s="13">
        <v>14480</v>
      </c>
      <c r="L10" s="11">
        <f t="shared" si="2"/>
        <v>276619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239870</v>
      </c>
      <c r="C12" s="17">
        <f t="shared" si="4"/>
        <v>286197</v>
      </c>
      <c r="D12" s="17">
        <f t="shared" si="4"/>
        <v>297811</v>
      </c>
      <c r="E12" s="17">
        <f t="shared" si="4"/>
        <v>216712</v>
      </c>
      <c r="F12" s="17">
        <f t="shared" si="4"/>
        <v>169310</v>
      </c>
      <c r="G12" s="17">
        <f t="shared" si="4"/>
        <v>478283</v>
      </c>
      <c r="H12" s="17">
        <f t="shared" si="4"/>
        <v>228955</v>
      </c>
      <c r="I12" s="17">
        <f t="shared" si="4"/>
        <v>44590</v>
      </c>
      <c r="J12" s="17">
        <f t="shared" si="4"/>
        <v>122810</v>
      </c>
      <c r="K12" s="17">
        <f t="shared" si="4"/>
        <v>113667</v>
      </c>
      <c r="L12" s="11">
        <f t="shared" si="2"/>
        <v>2198205</v>
      </c>
    </row>
    <row r="13" spans="1:14" s="67" customFormat="1" ht="17.25" customHeight="1">
      <c r="A13" s="74" t="s">
        <v>19</v>
      </c>
      <c r="B13" s="75">
        <v>114634</v>
      </c>
      <c r="C13" s="75">
        <v>143551</v>
      </c>
      <c r="D13" s="75">
        <v>154754</v>
      </c>
      <c r="E13" s="75">
        <v>107835</v>
      </c>
      <c r="F13" s="75">
        <v>86018</v>
      </c>
      <c r="G13" s="75">
        <v>226110</v>
      </c>
      <c r="H13" s="75">
        <v>103971</v>
      </c>
      <c r="I13" s="75">
        <v>24023</v>
      </c>
      <c r="J13" s="75">
        <v>64114</v>
      </c>
      <c r="K13" s="75">
        <v>54672</v>
      </c>
      <c r="L13" s="76">
        <f t="shared" si="2"/>
        <v>1079682</v>
      </c>
      <c r="M13" s="77"/>
      <c r="N13" s="78"/>
    </row>
    <row r="14" spans="1:13" s="67" customFormat="1" ht="17.25" customHeight="1">
      <c r="A14" s="74" t="s">
        <v>20</v>
      </c>
      <c r="B14" s="75">
        <v>109179</v>
      </c>
      <c r="C14" s="75">
        <v>120951</v>
      </c>
      <c r="D14" s="75">
        <v>126107</v>
      </c>
      <c r="E14" s="75">
        <v>94122</v>
      </c>
      <c r="F14" s="75">
        <v>74133</v>
      </c>
      <c r="G14" s="75">
        <v>227163</v>
      </c>
      <c r="H14" s="75">
        <v>103148</v>
      </c>
      <c r="I14" s="75">
        <v>16717</v>
      </c>
      <c r="J14" s="75">
        <v>52697</v>
      </c>
      <c r="K14" s="75">
        <v>52789</v>
      </c>
      <c r="L14" s="76">
        <f t="shared" si="2"/>
        <v>977006</v>
      </c>
      <c r="M14" s="77"/>
    </row>
    <row r="15" spans="1:12" ht="17.25" customHeight="1">
      <c r="A15" s="14" t="s">
        <v>21</v>
      </c>
      <c r="B15" s="13">
        <v>16057</v>
      </c>
      <c r="C15" s="13">
        <v>21695</v>
      </c>
      <c r="D15" s="13">
        <v>16950</v>
      </c>
      <c r="E15" s="13">
        <v>14755</v>
      </c>
      <c r="F15" s="13">
        <v>9159</v>
      </c>
      <c r="G15" s="13">
        <v>25010</v>
      </c>
      <c r="H15" s="13">
        <v>21836</v>
      </c>
      <c r="I15" s="13">
        <v>3850</v>
      </c>
      <c r="J15" s="13">
        <v>5999</v>
      </c>
      <c r="K15" s="13">
        <v>6206</v>
      </c>
      <c r="L15" s="11">
        <f t="shared" si="2"/>
        <v>141517</v>
      </c>
    </row>
    <row r="16" spans="1:12" ht="17.25" customHeight="1">
      <c r="A16" s="15" t="s">
        <v>34</v>
      </c>
      <c r="B16" s="13">
        <f>B17+B18+B19</f>
        <v>11888</v>
      </c>
      <c r="C16" s="13">
        <f aca="true" t="shared" si="5" ref="C16:K16">C17+C18+C19</f>
        <v>14992</v>
      </c>
      <c r="D16" s="13">
        <f t="shared" si="5"/>
        <v>14959</v>
      </c>
      <c r="E16" s="13">
        <f t="shared" si="5"/>
        <v>10744</v>
      </c>
      <c r="F16" s="13">
        <f t="shared" si="5"/>
        <v>11115</v>
      </c>
      <c r="G16" s="13">
        <f t="shared" si="5"/>
        <v>28794</v>
      </c>
      <c r="H16" s="13">
        <f t="shared" si="5"/>
        <v>11831</v>
      </c>
      <c r="I16" s="13">
        <f t="shared" si="5"/>
        <v>2626</v>
      </c>
      <c r="J16" s="13">
        <f t="shared" si="5"/>
        <v>6255</v>
      </c>
      <c r="K16" s="13">
        <f t="shared" si="5"/>
        <v>5933</v>
      </c>
      <c r="L16" s="11">
        <f t="shared" si="2"/>
        <v>119137</v>
      </c>
    </row>
    <row r="17" spans="1:12" ht="17.25" customHeight="1">
      <c r="A17" s="14" t="s">
        <v>35</v>
      </c>
      <c r="B17" s="13">
        <v>11853</v>
      </c>
      <c r="C17" s="13">
        <v>14957</v>
      </c>
      <c r="D17" s="13">
        <v>14941</v>
      </c>
      <c r="E17" s="13">
        <v>10723</v>
      </c>
      <c r="F17" s="13">
        <v>11107</v>
      </c>
      <c r="G17" s="13">
        <v>28752</v>
      </c>
      <c r="H17" s="13">
        <v>11800</v>
      </c>
      <c r="I17" s="13">
        <v>2625</v>
      </c>
      <c r="J17" s="13">
        <v>6247</v>
      </c>
      <c r="K17" s="13">
        <v>5926</v>
      </c>
      <c r="L17" s="11">
        <f t="shared" si="2"/>
        <v>118931</v>
      </c>
    </row>
    <row r="18" spans="1:12" ht="17.25" customHeight="1">
      <c r="A18" s="14" t="s">
        <v>36</v>
      </c>
      <c r="B18" s="13">
        <v>20</v>
      </c>
      <c r="C18" s="13">
        <v>23</v>
      </c>
      <c r="D18" s="13">
        <v>13</v>
      </c>
      <c r="E18" s="13">
        <v>15</v>
      </c>
      <c r="F18" s="13">
        <v>6</v>
      </c>
      <c r="G18" s="13">
        <v>21</v>
      </c>
      <c r="H18" s="13">
        <v>19</v>
      </c>
      <c r="I18" s="13">
        <v>0</v>
      </c>
      <c r="J18" s="13">
        <v>3</v>
      </c>
      <c r="K18" s="13">
        <v>5</v>
      </c>
      <c r="L18" s="11">
        <f t="shared" si="2"/>
        <v>125</v>
      </c>
    </row>
    <row r="19" spans="1:12" ht="17.25" customHeight="1">
      <c r="A19" s="14" t="s">
        <v>37</v>
      </c>
      <c r="B19" s="13">
        <v>15</v>
      </c>
      <c r="C19" s="13">
        <v>12</v>
      </c>
      <c r="D19" s="13">
        <v>5</v>
      </c>
      <c r="E19" s="13">
        <v>6</v>
      </c>
      <c r="F19" s="13">
        <v>2</v>
      </c>
      <c r="G19" s="13">
        <v>21</v>
      </c>
      <c r="H19" s="13">
        <v>12</v>
      </c>
      <c r="I19" s="13">
        <v>1</v>
      </c>
      <c r="J19" s="13">
        <v>5</v>
      </c>
      <c r="K19" s="13">
        <v>2</v>
      </c>
      <c r="L19" s="11">
        <f t="shared" si="2"/>
        <v>81</v>
      </c>
    </row>
    <row r="20" spans="1:12" ht="17.25" customHeight="1">
      <c r="A20" s="16" t="s">
        <v>22</v>
      </c>
      <c r="B20" s="11">
        <f>+B21+B22+B23</f>
        <v>169038</v>
      </c>
      <c r="C20" s="11">
        <f aca="true" t="shared" si="6" ref="C20:K20">+C21+C22+C23</f>
        <v>170748</v>
      </c>
      <c r="D20" s="11">
        <f t="shared" si="6"/>
        <v>210826</v>
      </c>
      <c r="E20" s="11">
        <f t="shared" si="6"/>
        <v>132195</v>
      </c>
      <c r="F20" s="11">
        <f t="shared" si="6"/>
        <v>140327</v>
      </c>
      <c r="G20" s="11">
        <f t="shared" si="6"/>
        <v>388434</v>
      </c>
      <c r="H20" s="11">
        <f t="shared" si="6"/>
        <v>136739</v>
      </c>
      <c r="I20" s="11">
        <f t="shared" si="6"/>
        <v>32835</v>
      </c>
      <c r="J20" s="11">
        <f t="shared" si="6"/>
        <v>81814</v>
      </c>
      <c r="K20" s="11">
        <f t="shared" si="6"/>
        <v>70377</v>
      </c>
      <c r="L20" s="11">
        <f t="shared" si="2"/>
        <v>1533333</v>
      </c>
    </row>
    <row r="21" spans="1:13" s="67" customFormat="1" ht="17.25" customHeight="1">
      <c r="A21" s="60" t="s">
        <v>23</v>
      </c>
      <c r="B21" s="75">
        <v>90855</v>
      </c>
      <c r="C21" s="75">
        <v>100583</v>
      </c>
      <c r="D21" s="75">
        <v>126048</v>
      </c>
      <c r="E21" s="75">
        <v>76147</v>
      </c>
      <c r="F21" s="75">
        <v>81011</v>
      </c>
      <c r="G21" s="75">
        <v>205241</v>
      </c>
      <c r="H21" s="75">
        <v>76232</v>
      </c>
      <c r="I21" s="75">
        <v>20258</v>
      </c>
      <c r="J21" s="75">
        <v>48077</v>
      </c>
      <c r="K21" s="75">
        <v>37715</v>
      </c>
      <c r="L21" s="76">
        <f t="shared" si="2"/>
        <v>862167</v>
      </c>
      <c r="M21" s="77"/>
    </row>
    <row r="22" spans="1:13" s="67" customFormat="1" ht="17.25" customHeight="1">
      <c r="A22" s="60" t="s">
        <v>24</v>
      </c>
      <c r="B22" s="75">
        <v>70890</v>
      </c>
      <c r="C22" s="75">
        <v>62512</v>
      </c>
      <c r="D22" s="75">
        <v>77462</v>
      </c>
      <c r="E22" s="75">
        <v>51038</v>
      </c>
      <c r="F22" s="75">
        <v>54851</v>
      </c>
      <c r="G22" s="75">
        <v>170646</v>
      </c>
      <c r="H22" s="75">
        <v>53205</v>
      </c>
      <c r="I22" s="75">
        <v>11049</v>
      </c>
      <c r="J22" s="75">
        <v>31244</v>
      </c>
      <c r="K22" s="75">
        <v>30194</v>
      </c>
      <c r="L22" s="76">
        <f t="shared" si="2"/>
        <v>613091</v>
      </c>
      <c r="M22" s="77"/>
    </row>
    <row r="23" spans="1:12" ht="17.25" customHeight="1">
      <c r="A23" s="12" t="s">
        <v>25</v>
      </c>
      <c r="B23" s="13">
        <v>7293</v>
      </c>
      <c r="C23" s="13">
        <v>7653</v>
      </c>
      <c r="D23" s="13">
        <v>7316</v>
      </c>
      <c r="E23" s="13">
        <v>5010</v>
      </c>
      <c r="F23" s="13">
        <v>4465</v>
      </c>
      <c r="G23" s="13">
        <v>12547</v>
      </c>
      <c r="H23" s="13">
        <v>7302</v>
      </c>
      <c r="I23" s="13">
        <v>1528</v>
      </c>
      <c r="J23" s="13">
        <v>2493</v>
      </c>
      <c r="K23" s="13">
        <v>2468</v>
      </c>
      <c r="L23" s="11">
        <f t="shared" si="2"/>
        <v>58075</v>
      </c>
    </row>
    <row r="24" spans="1:13" ht="17.25" customHeight="1">
      <c r="A24" s="16" t="s">
        <v>26</v>
      </c>
      <c r="B24" s="13">
        <f>+B25+B26</f>
        <v>129923</v>
      </c>
      <c r="C24" s="13">
        <f aca="true" t="shared" si="7" ref="C24:K24">+C25+C26</f>
        <v>165625</v>
      </c>
      <c r="D24" s="13">
        <f t="shared" si="7"/>
        <v>193788</v>
      </c>
      <c r="E24" s="13">
        <f t="shared" si="7"/>
        <v>118143</v>
      </c>
      <c r="F24" s="13">
        <f t="shared" si="7"/>
        <v>92332</v>
      </c>
      <c r="G24" s="13">
        <f t="shared" si="7"/>
        <v>190259</v>
      </c>
      <c r="H24" s="13">
        <f t="shared" si="7"/>
        <v>101420</v>
      </c>
      <c r="I24" s="13">
        <f t="shared" si="7"/>
        <v>31558</v>
      </c>
      <c r="J24" s="13">
        <f t="shared" si="7"/>
        <v>83599</v>
      </c>
      <c r="K24" s="13">
        <f t="shared" si="7"/>
        <v>57465</v>
      </c>
      <c r="L24" s="11">
        <f t="shared" si="2"/>
        <v>1164112</v>
      </c>
      <c r="M24" s="50"/>
    </row>
    <row r="25" spans="1:13" ht="17.25" customHeight="1">
      <c r="A25" s="12" t="s">
        <v>39</v>
      </c>
      <c r="B25" s="13">
        <v>71650</v>
      </c>
      <c r="C25" s="13">
        <v>96648</v>
      </c>
      <c r="D25" s="13">
        <v>113787</v>
      </c>
      <c r="E25" s="13">
        <v>70346</v>
      </c>
      <c r="F25" s="13">
        <v>50191</v>
      </c>
      <c r="G25" s="13">
        <v>108449</v>
      </c>
      <c r="H25" s="13">
        <v>57217</v>
      </c>
      <c r="I25" s="13">
        <v>20108</v>
      </c>
      <c r="J25" s="13">
        <v>46647</v>
      </c>
      <c r="K25" s="13">
        <v>31432</v>
      </c>
      <c r="L25" s="11">
        <f t="shared" si="2"/>
        <v>666475</v>
      </c>
      <c r="M25" s="49"/>
    </row>
    <row r="26" spans="1:13" ht="17.25" customHeight="1">
      <c r="A26" s="12" t="s">
        <v>40</v>
      </c>
      <c r="B26" s="13">
        <v>58273</v>
      </c>
      <c r="C26" s="13">
        <v>68977</v>
      </c>
      <c r="D26" s="13">
        <v>80001</v>
      </c>
      <c r="E26" s="13">
        <v>47797</v>
      </c>
      <c r="F26" s="13">
        <v>42141</v>
      </c>
      <c r="G26" s="13">
        <v>81810</v>
      </c>
      <c r="H26" s="13">
        <v>44203</v>
      </c>
      <c r="I26" s="13">
        <v>11450</v>
      </c>
      <c r="J26" s="13">
        <v>36952</v>
      </c>
      <c r="K26" s="13">
        <v>26033</v>
      </c>
      <c r="L26" s="11">
        <f t="shared" si="2"/>
        <v>497637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7059</v>
      </c>
      <c r="I27" s="11">
        <v>0</v>
      </c>
      <c r="J27" s="11">
        <v>0</v>
      </c>
      <c r="K27" s="11">
        <v>0</v>
      </c>
      <c r="L27" s="11">
        <f t="shared" si="2"/>
        <v>7059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58</v>
      </c>
      <c r="L29" s="11">
        <f t="shared" si="2"/>
        <v>58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11055.82</v>
      </c>
      <c r="I37" s="19">
        <v>0</v>
      </c>
      <c r="J37" s="19">
        <v>0</v>
      </c>
      <c r="K37" s="19">
        <v>0</v>
      </c>
      <c r="L37" s="23">
        <f>SUM(B37:K37)</f>
        <v>11055.82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1905488.44</v>
      </c>
      <c r="C49" s="22">
        <f aca="true" t="shared" si="11" ref="C49:H49">+C50+C62</f>
        <v>2492658.5600000005</v>
      </c>
      <c r="D49" s="22">
        <f t="shared" si="11"/>
        <v>3041342.6799999997</v>
      </c>
      <c r="E49" s="22">
        <f t="shared" si="11"/>
        <v>1784587.5</v>
      </c>
      <c r="F49" s="22">
        <f t="shared" si="11"/>
        <v>1549026.4799999997</v>
      </c>
      <c r="G49" s="22">
        <f t="shared" si="11"/>
        <v>3290487.97</v>
      </c>
      <c r="H49" s="22">
        <f t="shared" si="11"/>
        <v>1773093.6300000001</v>
      </c>
      <c r="I49" s="22">
        <f>+I50+I62</f>
        <v>619542.59</v>
      </c>
      <c r="J49" s="22">
        <f>+J50+J62</f>
        <v>1050144.4400000002</v>
      </c>
      <c r="K49" s="22">
        <f>+K50+K62</f>
        <v>848800.85</v>
      </c>
      <c r="L49" s="22">
        <f aca="true" t="shared" si="12" ref="L49:L62">SUM(B49:K49)</f>
        <v>18355173.140000004</v>
      </c>
    </row>
    <row r="50" spans="1:12" ht="17.25" customHeight="1">
      <c r="A50" s="16" t="s">
        <v>60</v>
      </c>
      <c r="B50" s="23">
        <f>SUM(B51:B61)</f>
        <v>1888540.5799999998</v>
      </c>
      <c r="C50" s="23">
        <f aca="true" t="shared" si="13" ref="C50:K50">SUM(C51:C61)</f>
        <v>2469195.6600000006</v>
      </c>
      <c r="D50" s="23">
        <f t="shared" si="13"/>
        <v>3018452.09</v>
      </c>
      <c r="E50" s="23">
        <f t="shared" si="13"/>
        <v>1761151.06</v>
      </c>
      <c r="F50" s="23">
        <f t="shared" si="13"/>
        <v>1535111.3299999998</v>
      </c>
      <c r="G50" s="23">
        <f t="shared" si="13"/>
        <v>3268921.7100000004</v>
      </c>
      <c r="H50" s="23">
        <f t="shared" si="13"/>
        <v>1756874.12</v>
      </c>
      <c r="I50" s="23">
        <f t="shared" si="13"/>
        <v>619542.59</v>
      </c>
      <c r="J50" s="23">
        <f t="shared" si="13"/>
        <v>1036169.3200000001</v>
      </c>
      <c r="K50" s="23">
        <f t="shared" si="13"/>
        <v>848800.85</v>
      </c>
      <c r="L50" s="23">
        <f t="shared" si="12"/>
        <v>18202759.310000002</v>
      </c>
    </row>
    <row r="51" spans="1:12" ht="17.25" customHeight="1">
      <c r="A51" s="34" t="s">
        <v>61</v>
      </c>
      <c r="B51" s="23">
        <f aca="true" t="shared" si="14" ref="B51:H51">ROUND(B32*B7,2)</f>
        <v>1839174.76</v>
      </c>
      <c r="C51" s="23">
        <f t="shared" si="14"/>
        <v>2397558.72</v>
      </c>
      <c r="D51" s="23">
        <f t="shared" si="14"/>
        <v>2934761.36</v>
      </c>
      <c r="E51" s="23">
        <f t="shared" si="14"/>
        <v>1714483.07</v>
      </c>
      <c r="F51" s="23">
        <f t="shared" si="14"/>
        <v>1472240.21</v>
      </c>
      <c r="G51" s="23">
        <f t="shared" si="14"/>
        <v>3176664.47</v>
      </c>
      <c r="H51" s="23">
        <f t="shared" si="14"/>
        <v>1699644.06</v>
      </c>
      <c r="I51" s="23">
        <f>ROUND(I32*I7,2)</f>
        <v>618476.87</v>
      </c>
      <c r="J51" s="23">
        <f>ROUND(J32*J7,2)</f>
        <v>1006594.48</v>
      </c>
      <c r="K51" s="23">
        <f>ROUND(K32*K7,2)</f>
        <v>843100.73</v>
      </c>
      <c r="L51" s="23">
        <f t="shared" si="12"/>
        <v>17702698.73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11055.82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11055.82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22890.59</v>
      </c>
      <c r="E62" s="36">
        <v>23436.44</v>
      </c>
      <c r="F62" s="36">
        <v>13915.15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152413.83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-192166.27999999997</v>
      </c>
      <c r="C66" s="35">
        <f t="shared" si="15"/>
        <v>-193973.34</v>
      </c>
      <c r="D66" s="35">
        <f t="shared" si="15"/>
        <v>-191116.15000000002</v>
      </c>
      <c r="E66" s="35">
        <f t="shared" si="15"/>
        <v>-219700</v>
      </c>
      <c r="F66" s="35">
        <f t="shared" si="15"/>
        <v>-165833.76</v>
      </c>
      <c r="G66" s="35">
        <f t="shared" si="15"/>
        <v>-267458.6</v>
      </c>
      <c r="H66" s="35">
        <f t="shared" si="15"/>
        <v>-171936.18</v>
      </c>
      <c r="I66" s="35">
        <f t="shared" si="15"/>
        <v>-163300.88</v>
      </c>
      <c r="J66" s="35">
        <f t="shared" si="15"/>
        <v>-66321.91</v>
      </c>
      <c r="K66" s="35">
        <f t="shared" si="15"/>
        <v>-65258.33</v>
      </c>
      <c r="L66" s="35">
        <f aca="true" t="shared" si="16" ref="L66:L116">SUM(B66:K66)</f>
        <v>-1697065.43</v>
      </c>
    </row>
    <row r="67" spans="1:12" ht="18.75" customHeight="1">
      <c r="A67" s="16" t="s">
        <v>73</v>
      </c>
      <c r="B67" s="35">
        <f aca="true" t="shared" si="17" ref="B67:K67">B68+B69+B70+B71+B72+B73</f>
        <v>-177378.91999999998</v>
      </c>
      <c r="C67" s="35">
        <f t="shared" si="17"/>
        <v>-173845.58</v>
      </c>
      <c r="D67" s="35">
        <f t="shared" si="17"/>
        <v>-171039.76</v>
      </c>
      <c r="E67" s="35">
        <f t="shared" si="17"/>
        <v>-206370</v>
      </c>
      <c r="F67" s="35">
        <f t="shared" si="17"/>
        <v>-154025.58000000002</v>
      </c>
      <c r="G67" s="35">
        <f t="shared" si="17"/>
        <v>-236439.15</v>
      </c>
      <c r="H67" s="35">
        <f t="shared" si="17"/>
        <v>-158268</v>
      </c>
      <c r="I67" s="35">
        <f t="shared" si="17"/>
        <v>-28612</v>
      </c>
      <c r="J67" s="35">
        <f t="shared" si="17"/>
        <v>-56416</v>
      </c>
      <c r="K67" s="35">
        <f t="shared" si="17"/>
        <v>-58152</v>
      </c>
      <c r="L67" s="35">
        <f t="shared" si="16"/>
        <v>-1420546.99</v>
      </c>
    </row>
    <row r="68" spans="1:13" s="67" customFormat="1" ht="18.75" customHeight="1">
      <c r="A68" s="60" t="s">
        <v>144</v>
      </c>
      <c r="B68" s="63">
        <f>-ROUND(B9*$D$3,2)</f>
        <v>-130880</v>
      </c>
      <c r="C68" s="63">
        <f aca="true" t="shared" si="18" ref="C68:J68">-ROUND(C9*$D$3,2)</f>
        <v>-168612</v>
      </c>
      <c r="D68" s="63">
        <f t="shared" si="18"/>
        <v>-151864</v>
      </c>
      <c r="E68" s="63">
        <f t="shared" si="18"/>
        <v>-119360</v>
      </c>
      <c r="F68" s="63">
        <f t="shared" si="18"/>
        <v>-72356</v>
      </c>
      <c r="G68" s="63">
        <f t="shared" si="18"/>
        <v>-162188</v>
      </c>
      <c r="H68" s="63">
        <f t="shared" si="18"/>
        <v>-158268</v>
      </c>
      <c r="I68" s="63">
        <f t="shared" si="18"/>
        <v>-28612</v>
      </c>
      <c r="J68" s="63">
        <f t="shared" si="18"/>
        <v>-56416</v>
      </c>
      <c r="K68" s="63">
        <f>-ROUND((K9+K29)*$D$3,2)</f>
        <v>-58152</v>
      </c>
      <c r="L68" s="63">
        <f t="shared" si="16"/>
        <v>-1106708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-508</v>
      </c>
      <c r="C70" s="35">
        <v>-284</v>
      </c>
      <c r="D70" s="35">
        <v>-172</v>
      </c>
      <c r="E70" s="35">
        <v>-368</v>
      </c>
      <c r="F70" s="35">
        <v>-396</v>
      </c>
      <c r="G70" s="35">
        <v>-184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-1912</v>
      </c>
    </row>
    <row r="71" spans="1:12" ht="18.75" customHeight="1">
      <c r="A71" s="12" t="s">
        <v>76</v>
      </c>
      <c r="B71" s="35">
        <v>-2652</v>
      </c>
      <c r="C71" s="35">
        <v>-896</v>
      </c>
      <c r="D71" s="35">
        <v>-812</v>
      </c>
      <c r="E71" s="35">
        <v>-1372</v>
      </c>
      <c r="F71" s="35">
        <v>-1092</v>
      </c>
      <c r="G71" s="35">
        <v>-392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-7216</v>
      </c>
    </row>
    <row r="72" spans="1:12" ht="18.75" customHeight="1">
      <c r="A72" s="12" t="s">
        <v>77</v>
      </c>
      <c r="B72" s="35">
        <v>-43338.92</v>
      </c>
      <c r="C72" s="35">
        <v>-4053.58</v>
      </c>
      <c r="D72" s="35">
        <v>-18191.76</v>
      </c>
      <c r="E72" s="35">
        <v>-85270</v>
      </c>
      <c r="F72" s="35">
        <v>-80181.58</v>
      </c>
      <c r="G72" s="35">
        <v>-73675.15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-304710.99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-14787.36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-31019.45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-7106.33</v>
      </c>
      <c r="L74" s="63">
        <f t="shared" si="16"/>
        <v>-276518.44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35">
        <v>-936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35">
        <f t="shared" si="16"/>
        <v>-936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35">
        <v>-1105.36</v>
      </c>
      <c r="H85" s="19">
        <v>0</v>
      </c>
      <c r="I85" s="19">
        <v>0</v>
      </c>
      <c r="J85" s="19">
        <v>0</v>
      </c>
      <c r="K85" s="35">
        <v>-215.68</v>
      </c>
      <c r="L85" s="35">
        <f t="shared" si="16"/>
        <v>-1321.04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1713322.16</v>
      </c>
      <c r="C114" s="24">
        <f t="shared" si="20"/>
        <v>2298685.2200000007</v>
      </c>
      <c r="D114" s="24">
        <f t="shared" si="20"/>
        <v>2850226.53</v>
      </c>
      <c r="E114" s="24">
        <f t="shared" si="20"/>
        <v>1564887.5</v>
      </c>
      <c r="F114" s="24">
        <f t="shared" si="20"/>
        <v>1383192.7199999997</v>
      </c>
      <c r="G114" s="24">
        <f t="shared" si="20"/>
        <v>3023029.37</v>
      </c>
      <c r="H114" s="24">
        <f t="shared" si="20"/>
        <v>1601157.4500000002</v>
      </c>
      <c r="I114" s="24">
        <f>+I115+I116</f>
        <v>456241.70999999996</v>
      </c>
      <c r="J114" s="24">
        <f>+J115+J116</f>
        <v>983822.53</v>
      </c>
      <c r="K114" s="24">
        <f>+K115+K116</f>
        <v>783542.52</v>
      </c>
      <c r="L114" s="45">
        <f t="shared" si="16"/>
        <v>16658107.709999999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1696374.2999999998</v>
      </c>
      <c r="C115" s="24">
        <f t="shared" si="21"/>
        <v>2275222.3200000008</v>
      </c>
      <c r="D115" s="24">
        <f t="shared" si="21"/>
        <v>2827335.94</v>
      </c>
      <c r="E115" s="24">
        <f t="shared" si="21"/>
        <v>1541451.06</v>
      </c>
      <c r="F115" s="24">
        <f t="shared" si="21"/>
        <v>1369277.5699999998</v>
      </c>
      <c r="G115" s="24">
        <f t="shared" si="21"/>
        <v>3001463.1100000003</v>
      </c>
      <c r="H115" s="24">
        <f t="shared" si="21"/>
        <v>1584937.9400000002</v>
      </c>
      <c r="I115" s="24">
        <f t="shared" si="21"/>
        <v>456241.70999999996</v>
      </c>
      <c r="J115" s="24">
        <f t="shared" si="21"/>
        <v>969847.41</v>
      </c>
      <c r="K115" s="24">
        <f t="shared" si="21"/>
        <v>783542.52</v>
      </c>
      <c r="L115" s="45">
        <f t="shared" si="16"/>
        <v>16505693.879999999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22890.59</v>
      </c>
      <c r="E116" s="24">
        <f t="shared" si="22"/>
        <v>23436.44</v>
      </c>
      <c r="F116" s="24">
        <f t="shared" si="22"/>
        <v>13915.15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152413.83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16658107.689999998</v>
      </c>
      <c r="M122" s="51"/>
    </row>
    <row r="123" spans="1:12" ht="18.75" customHeight="1">
      <c r="A123" s="26" t="s">
        <v>123</v>
      </c>
      <c r="B123" s="27">
        <v>217961.22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217961.22</v>
      </c>
    </row>
    <row r="124" spans="1:12" ht="18.75" customHeight="1">
      <c r="A124" s="26" t="s">
        <v>124</v>
      </c>
      <c r="B124" s="27">
        <v>1495360.94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1495360.94</v>
      </c>
    </row>
    <row r="125" spans="1:12" ht="18.75" customHeight="1">
      <c r="A125" s="26" t="s">
        <v>125</v>
      </c>
      <c r="B125" s="38">
        <v>0</v>
      </c>
      <c r="C125" s="27">
        <v>2298685.21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2298685.21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2652313.01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2652313.01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197913.52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197913.52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1549238.63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1549238.63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15648.87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15648.87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451341.65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451341.65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102616.57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102616.57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829234.5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829234.5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875203.2</v>
      </c>
      <c r="H134" s="38">
        <v>0</v>
      </c>
      <c r="I134" s="38">
        <v>0</v>
      </c>
      <c r="J134" s="38">
        <v>0</v>
      </c>
      <c r="K134" s="38"/>
      <c r="L134" s="39">
        <f t="shared" si="23"/>
        <v>875203.2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70678.69</v>
      </c>
      <c r="H135" s="38">
        <v>0</v>
      </c>
      <c r="I135" s="38">
        <v>0</v>
      </c>
      <c r="J135" s="38">
        <v>0</v>
      </c>
      <c r="K135" s="38"/>
      <c r="L135" s="39">
        <f t="shared" si="23"/>
        <v>70678.69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415226.3</v>
      </c>
      <c r="H136" s="38">
        <v>0</v>
      </c>
      <c r="I136" s="38">
        <v>0</v>
      </c>
      <c r="J136" s="38">
        <v>0</v>
      </c>
      <c r="K136" s="38"/>
      <c r="L136" s="39">
        <f t="shared" si="23"/>
        <v>415226.3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432221.74</v>
      </c>
      <c r="H137" s="38">
        <v>0</v>
      </c>
      <c r="I137" s="38">
        <v>0</v>
      </c>
      <c r="J137" s="38">
        <v>0</v>
      </c>
      <c r="K137" s="38"/>
      <c r="L137" s="39">
        <f t="shared" si="23"/>
        <v>432221.74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1229699.43</v>
      </c>
      <c r="H138" s="38">
        <v>0</v>
      </c>
      <c r="I138" s="38">
        <v>0</v>
      </c>
      <c r="J138" s="38">
        <v>0</v>
      </c>
      <c r="K138" s="38"/>
      <c r="L138" s="39">
        <f t="shared" si="23"/>
        <v>1229699.43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568480.18</v>
      </c>
      <c r="I139" s="38">
        <v>0</v>
      </c>
      <c r="J139" s="38">
        <v>0</v>
      </c>
      <c r="K139" s="38"/>
      <c r="L139" s="39">
        <f t="shared" si="23"/>
        <v>568480.18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1032677.26</v>
      </c>
      <c r="I140" s="38">
        <v>0</v>
      </c>
      <c r="J140" s="38">
        <v>0</v>
      </c>
      <c r="K140" s="38"/>
      <c r="L140" s="39">
        <f t="shared" si="23"/>
        <v>1032677.26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456241.71</v>
      </c>
      <c r="J141" s="38">
        <v>0</v>
      </c>
      <c r="K141" s="38"/>
      <c r="L141" s="39">
        <f t="shared" si="23"/>
        <v>456241.71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983822.54</v>
      </c>
      <c r="K142" s="38"/>
      <c r="L142" s="39">
        <f t="shared" si="23"/>
        <v>983822.54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783542.52</v>
      </c>
      <c r="L143" s="42">
        <f t="shared" si="23"/>
        <v>783542.52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983822.53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2018-10-31T18:10:27Z</dcterms:modified>
  <cp:category/>
  <cp:version/>
  <cp:contentType/>
  <cp:contentStatus/>
</cp:coreProperties>
</file>