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<sst xmlns="http://schemas.openxmlformats.org/spreadsheetml/2006/main" count="147" uniqueCount="147">
  <si>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</si>
  <si>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</si>
  <si>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</si>
  <si>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</si>
  <si>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</si>
  <si>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</si>
  <si>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</si>
  <si>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</si>
  <si>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</si>
  <si>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</si>
  <si>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</si>
  <si>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</si>
  <si>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</si>
  <si>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</si>
  <si>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</si>
  <si>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</si>
  <si>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</si>
  <si>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</si>
  <si>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</si>
  <si>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</si>
  <si>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</si>
  <si>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</si>
  <si>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</si>
  <si>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</si>
  <si>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</si>
  <si>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</si>
  <si>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</si>
  <si>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</si>
  <si>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</si>
  <si>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</si>
  <si>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</si>
  <si>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</si>
  <si>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</si>
  <si>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</si>
  <si>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</si>
  <si>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</si>
  <si>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</si>
  <si>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</si>
  <si>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</si>
  <si>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</si>
  <si>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</si>
  <si>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</si>
  <si>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</si>
  <si>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</si>
  <si>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</si>
  <si>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</si>
  <si>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</si>
  <si>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</si>
  <si>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</si>
  <si>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</si>
  <si>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</si>
  <si>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</si>
  <si>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</si>
  <si>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</si>
  <si>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</si>
  <si>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</si>
  <si>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</si>
  <si>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</si>
  <si>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</si>
  <si>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</si>
  <si>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</si>
  <si>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</si>
  <si>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</si>
  <si>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</si>
  <si>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</si>
  <si>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</si>
  <si>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</si>
  <si>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</si>
  <si>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</si>
  <si>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</si>
  <si>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</si>
  <si>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</si>
  <si>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</si>
  <si>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</si>
  <si>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</si>
  <si>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</si>
  <si>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</si>
  <si>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</si>
  <si>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</si>
  <si>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</si>
  <si>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</si>
  <si>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</si>
  <si>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</si>
  <si>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</si>
  <si>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</si>
  <si>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</si>
  <si>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</si>
  <si>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</si>
  <si>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</si>
  <si>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</si>
  <si>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</si>
  <si>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</si>
  <si>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</si>
  <si>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</si>
  <si>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</si>
  <si>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</si>
  <si>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</si>
  <si>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</si>
  <si>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</si>
  <si>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</si>
  <si>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</si>
  <si>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</si>
  <si>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</si>
  <si>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</si>
  <si>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</si>
  <si>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</si>
  <si>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</si>
  <si>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</si>
  <si>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</si>
  <si>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</si>
  <si>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</si>
  <si>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</si>
  <si>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</si>
  <si>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</si>
  <si>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</si>
  <si>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</si>
  <si>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</si>
  <si>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</si>
  <si>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</si>
  <si>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</si>
  <si>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</si>
  <si>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</si>
  <si>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</si>
  <si>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</si>
  <si>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</si>
  <si>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</si>
  <si>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</si>
  <si>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</si>
  <si>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</si>
  <si>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</si>
  <si>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</si>
  <si>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</si>
  <si>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</si>
  <si>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</si>
  <si>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</si>
  <si>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</si>
  <si>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</si>
  <si>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</si>
  <si>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</si>
  <si>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</si>
  <si>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</si>
  <si>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</si>
  <si>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</si>
  <si>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</si>
  <si>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</si>
  <si>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</si>
  <si>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23/10/18 - VENCIMENTO 30/10/18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</si>
</sst>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601269</v>
      </c>
      <c r="C7" s="9">
        <f t="shared" si="0"/>
        <v>791951</v>
      </c>
      <c r="D7" s="9">
        <f t="shared" si="0"/>
        <v>763326</v>
      </c>
      <c r="E7" s="9">
        <f t="shared" si="0"/>
        <v>524204</v>
      </c>
      <c r="F7" s="9">
        <f t="shared" si="0"/>
        <v>421868</v>
      </c>
      <c r="G7" s="9">
        <f t="shared" si="0"/>
        <v>1136424</v>
      </c>
      <c r="H7" s="9">
        <f t="shared" si="0"/>
        <v>539751</v>
      </c>
      <c r="I7" s="9">
        <f t="shared" si="0"/>
        <v>124739</v>
      </c>
      <c r="J7" s="9">
        <f t="shared" si="0"/>
        <v>324322</v>
      </c>
      <c r="K7" s="9">
        <f t="shared" si="0"/>
        <v>264060</v>
      </c>
      <c r="L7" s="9">
        <f t="shared" si="0"/>
        <v>5491914</v>
      </c>
      <c r="M7" s="49"/>
    </row>
    <row r="8" spans="1:12" ht="17.25" customHeight="1">
      <c r="A8" s="10" t="s">
        <v>38</v>
      </c>
      <c r="B8" s="11">
        <f>B9+B12+B16</f>
        <v>288940</v>
      </c>
      <c r="C8" s="11">
        <f aca="true" t="shared" si="1" ref="C8:K8">C9+C12+C16</f>
        <v>391247</v>
      </c>
      <c r="D8" s="11">
        <f t="shared" si="1"/>
        <v>349045</v>
      </c>
      <c r="E8" s="11">
        <f t="shared" si="1"/>
        <v>261223</v>
      </c>
      <c r="F8" s="11">
        <f t="shared" si="1"/>
        <v>190626</v>
      </c>
      <c r="G8" s="11">
        <f t="shared" si="1"/>
        <v>550203</v>
      </c>
      <c r="H8" s="11">
        <f t="shared" si="1"/>
        <v>283558</v>
      </c>
      <c r="I8" s="11">
        <f t="shared" si="1"/>
        <v>56003</v>
      </c>
      <c r="J8" s="11">
        <f t="shared" si="1"/>
        <v>148386</v>
      </c>
      <c r="K8" s="11">
        <f t="shared" si="1"/>
        <v>132328</v>
      </c>
      <c r="L8" s="11">
        <f aca="true" t="shared" si="2" ref="L8:L29">SUM(B8:K8)</f>
        <v>2651559</v>
      </c>
    </row>
    <row r="9" spans="1:12" ht="17.25" customHeight="1">
      <c r="A9" s="15" t="s">
        <v>16</v>
      </c>
      <c r="B9" s="13">
        <f>+B10+B11</f>
        <v>33270</v>
      </c>
      <c r="C9" s="13">
        <f aca="true" t="shared" si="3" ref="C9:K9">+C10+C11</f>
        <v>47127</v>
      </c>
      <c r="D9" s="13">
        <f t="shared" si="3"/>
        <v>37890</v>
      </c>
      <c r="E9" s="13">
        <f t="shared" si="3"/>
        <v>30381</v>
      </c>
      <c r="F9" s="13">
        <f t="shared" si="3"/>
        <v>17367</v>
      </c>
      <c r="G9" s="13">
        <f t="shared" si="3"/>
        <v>41634</v>
      </c>
      <c r="H9" s="13">
        <f t="shared" si="3"/>
        <v>40225</v>
      </c>
      <c r="I9" s="13">
        <f t="shared" si="3"/>
        <v>7461</v>
      </c>
      <c r="J9" s="13">
        <f t="shared" si="3"/>
        <v>14975</v>
      </c>
      <c r="K9" s="13">
        <f t="shared" si="3"/>
        <v>14302</v>
      </c>
      <c r="L9" s="11">
        <f t="shared" si="2"/>
        <v>284632</v>
      </c>
    </row>
    <row r="10" spans="1:12" ht="17.25" customHeight="1">
      <c r="A10" s="29" t="s">
        <v>17</v>
      </c>
      <c r="B10" s="13">
        <v>33270</v>
      </c>
      <c r="C10" s="13">
        <v>47127</v>
      </c>
      <c r="D10" s="13">
        <v>37890</v>
      </c>
      <c r="E10" s="13">
        <v>30381</v>
      </c>
      <c r="F10" s="13">
        <v>17367</v>
      </c>
      <c r="G10" s="13">
        <v>41634</v>
      </c>
      <c r="H10" s="13">
        <v>40225</v>
      </c>
      <c r="I10" s="13">
        <v>7461</v>
      </c>
      <c r="J10" s="13">
        <v>14975</v>
      </c>
      <c r="K10" s="13">
        <v>14302</v>
      </c>
      <c r="L10" s="11">
        <f t="shared" si="2"/>
        <v>284632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243611</v>
      </c>
      <c r="C12" s="17">
        <f t="shared" si="4"/>
        <v>326982</v>
      </c>
      <c r="D12" s="17">
        <f t="shared" si="4"/>
        <v>296501</v>
      </c>
      <c r="E12" s="17">
        <f t="shared" si="4"/>
        <v>220109</v>
      </c>
      <c r="F12" s="17">
        <f t="shared" si="4"/>
        <v>162748</v>
      </c>
      <c r="G12" s="17">
        <f t="shared" si="4"/>
        <v>479833</v>
      </c>
      <c r="H12" s="17">
        <f t="shared" si="4"/>
        <v>231206</v>
      </c>
      <c r="I12" s="17">
        <f t="shared" si="4"/>
        <v>45892</v>
      </c>
      <c r="J12" s="17">
        <f t="shared" si="4"/>
        <v>127014</v>
      </c>
      <c r="K12" s="17">
        <f t="shared" si="4"/>
        <v>112037</v>
      </c>
      <c r="L12" s="11">
        <f t="shared" si="2"/>
        <v>2245933</v>
      </c>
    </row>
    <row r="13" spans="1:14" s="67" customFormat="1" ht="17.25" customHeight="1">
      <c r="A13" s="74" t="s">
        <v>19</v>
      </c>
      <c r="B13" s="75">
        <v>113953</v>
      </c>
      <c r="C13" s="75">
        <v>161565</v>
      </c>
      <c r="D13" s="75">
        <v>152431</v>
      </c>
      <c r="E13" s="75">
        <v>107333</v>
      </c>
      <c r="F13" s="75">
        <v>81722</v>
      </c>
      <c r="G13" s="75">
        <v>222905</v>
      </c>
      <c r="H13" s="75">
        <v>102745</v>
      </c>
      <c r="I13" s="75">
        <v>24278</v>
      </c>
      <c r="J13" s="75">
        <v>64719</v>
      </c>
      <c r="K13" s="75">
        <v>52831</v>
      </c>
      <c r="L13" s="76">
        <f t="shared" si="2"/>
        <v>1084482</v>
      </c>
      <c r="M13" s="77"/>
      <c r="N13" s="78"/>
    </row>
    <row r="14" spans="1:13" s="67" customFormat="1" ht="17.25" customHeight="1">
      <c r="A14" s="74" t="s">
        <v>20</v>
      </c>
      <c r="B14" s="75">
        <v>112216</v>
      </c>
      <c r="C14" s="75">
        <v>139775</v>
      </c>
      <c r="D14" s="75">
        <v>126493</v>
      </c>
      <c r="E14" s="75">
        <v>96967</v>
      </c>
      <c r="F14" s="75">
        <v>71956</v>
      </c>
      <c r="G14" s="75">
        <v>230288</v>
      </c>
      <c r="H14" s="75">
        <v>105189</v>
      </c>
      <c r="I14" s="75">
        <v>17389</v>
      </c>
      <c r="J14" s="75">
        <v>55803</v>
      </c>
      <c r="K14" s="75">
        <v>52661</v>
      </c>
      <c r="L14" s="76">
        <f t="shared" si="2"/>
        <v>1008737</v>
      </c>
      <c r="M14" s="77"/>
    </row>
    <row r="15" spans="1:12" ht="17.25" customHeight="1">
      <c r="A15" s="14" t="s">
        <v>21</v>
      </c>
      <c r="B15" s="13">
        <v>17442</v>
      </c>
      <c r="C15" s="13">
        <v>25642</v>
      </c>
      <c r="D15" s="13">
        <v>17577</v>
      </c>
      <c r="E15" s="13">
        <v>15809</v>
      </c>
      <c r="F15" s="13">
        <v>9070</v>
      </c>
      <c r="G15" s="13">
        <v>26640</v>
      </c>
      <c r="H15" s="13">
        <v>23272</v>
      </c>
      <c r="I15" s="13">
        <v>4225</v>
      </c>
      <c r="J15" s="13">
        <v>6492</v>
      </c>
      <c r="K15" s="13">
        <v>6545</v>
      </c>
      <c r="L15" s="11">
        <f t="shared" si="2"/>
        <v>152714</v>
      </c>
    </row>
    <row r="16" spans="1:12" ht="17.25" customHeight="1">
      <c r="A16" s="15" t="s">
        <v>34</v>
      </c>
      <c r="B16" s="13">
        <f>B17+B18+B19</f>
        <v>12059</v>
      </c>
      <c r="C16" s="13">
        <f aca="true" t="shared" si="5" ref="C16:K16">C17+C18+C19</f>
        <v>17138</v>
      </c>
      <c r="D16" s="13">
        <f t="shared" si="5"/>
        <v>14654</v>
      </c>
      <c r="E16" s="13">
        <f t="shared" si="5"/>
        <v>10733</v>
      </c>
      <c r="F16" s="13">
        <f t="shared" si="5"/>
        <v>10511</v>
      </c>
      <c r="G16" s="13">
        <f t="shared" si="5"/>
        <v>28736</v>
      </c>
      <c r="H16" s="13">
        <f t="shared" si="5"/>
        <v>12127</v>
      </c>
      <c r="I16" s="13">
        <f t="shared" si="5"/>
        <v>2650</v>
      </c>
      <c r="J16" s="13">
        <f t="shared" si="5"/>
        <v>6397</v>
      </c>
      <c r="K16" s="13">
        <f t="shared" si="5"/>
        <v>5989</v>
      </c>
      <c r="L16" s="11">
        <f t="shared" si="2"/>
        <v>120994</v>
      </c>
    </row>
    <row r="17" spans="1:12" ht="17.25" customHeight="1">
      <c r="A17" s="14" t="s">
        <v>35</v>
      </c>
      <c r="B17" s="13">
        <v>12032</v>
      </c>
      <c r="C17" s="13">
        <v>17112</v>
      </c>
      <c r="D17" s="13">
        <v>14638</v>
      </c>
      <c r="E17" s="13">
        <v>10720</v>
      </c>
      <c r="F17" s="13">
        <v>10501</v>
      </c>
      <c r="G17" s="13">
        <v>28710</v>
      </c>
      <c r="H17" s="13">
        <v>12097</v>
      </c>
      <c r="I17" s="13">
        <v>2650</v>
      </c>
      <c r="J17" s="13">
        <v>6391</v>
      </c>
      <c r="K17" s="13">
        <v>5981</v>
      </c>
      <c r="L17" s="11">
        <f t="shared" si="2"/>
        <v>120832</v>
      </c>
    </row>
    <row r="18" spans="1:12" ht="17.25" customHeight="1">
      <c r="A18" s="14" t="s">
        <v>36</v>
      </c>
      <c r="B18" s="13">
        <v>14</v>
      </c>
      <c r="C18" s="13">
        <v>14</v>
      </c>
      <c r="D18" s="13">
        <v>13</v>
      </c>
      <c r="E18" s="13">
        <v>12</v>
      </c>
      <c r="F18" s="13">
        <v>5</v>
      </c>
      <c r="G18" s="13">
        <v>15</v>
      </c>
      <c r="H18" s="13">
        <v>15</v>
      </c>
      <c r="I18" s="13">
        <v>0</v>
      </c>
      <c r="J18" s="13">
        <v>2</v>
      </c>
      <c r="K18" s="13">
        <v>1</v>
      </c>
      <c r="L18" s="11">
        <f t="shared" si="2"/>
        <v>91</v>
      </c>
    </row>
    <row r="19" spans="1:12" ht="17.25" customHeight="1">
      <c r="A19" s="14" t="s">
        <v>37</v>
      </c>
      <c r="B19" s="13">
        <v>13</v>
      </c>
      <c r="C19" s="13">
        <v>12</v>
      </c>
      <c r="D19" s="13">
        <v>3</v>
      </c>
      <c r="E19" s="13">
        <v>1</v>
      </c>
      <c r="F19" s="13">
        <v>5</v>
      </c>
      <c r="G19" s="13">
        <v>11</v>
      </c>
      <c r="H19" s="13">
        <v>15</v>
      </c>
      <c r="I19" s="13">
        <v>0</v>
      </c>
      <c r="J19" s="13">
        <v>4</v>
      </c>
      <c r="K19" s="13">
        <v>7</v>
      </c>
      <c r="L19" s="11">
        <f t="shared" si="2"/>
        <v>71</v>
      </c>
    </row>
    <row r="20" spans="1:12" ht="17.25" customHeight="1">
      <c r="A20" s="16" t="s">
        <v>22</v>
      </c>
      <c r="B20" s="11">
        <f>+B21+B22+B23</f>
        <v>172307</v>
      </c>
      <c r="C20" s="11">
        <f aca="true" t="shared" si="6" ref="C20:K20">+C21+C22+C23</f>
        <v>198559</v>
      </c>
      <c r="D20" s="11">
        <f t="shared" si="6"/>
        <v>211040</v>
      </c>
      <c r="E20" s="11">
        <f t="shared" si="6"/>
        <v>135104</v>
      </c>
      <c r="F20" s="11">
        <f t="shared" si="6"/>
        <v>136438</v>
      </c>
      <c r="G20" s="11">
        <f t="shared" si="6"/>
        <v>382580</v>
      </c>
      <c r="H20" s="11">
        <f t="shared" si="6"/>
        <v>139425</v>
      </c>
      <c r="I20" s="11">
        <f t="shared" si="6"/>
        <v>34073</v>
      </c>
      <c r="J20" s="11">
        <f t="shared" si="6"/>
        <v>84585</v>
      </c>
      <c r="K20" s="11">
        <f t="shared" si="6"/>
        <v>70655</v>
      </c>
      <c r="L20" s="11">
        <f t="shared" si="2"/>
        <v>1564766</v>
      </c>
    </row>
    <row r="21" spans="1:13" s="67" customFormat="1" ht="17.25" customHeight="1">
      <c r="A21" s="60" t="s">
        <v>23</v>
      </c>
      <c r="B21" s="75">
        <v>90876</v>
      </c>
      <c r="C21" s="75">
        <v>115355</v>
      </c>
      <c r="D21" s="75">
        <v>124329</v>
      </c>
      <c r="E21" s="75">
        <v>76647</v>
      </c>
      <c r="F21" s="75">
        <v>77663</v>
      </c>
      <c r="G21" s="75">
        <v>198197</v>
      </c>
      <c r="H21" s="75">
        <v>76359</v>
      </c>
      <c r="I21" s="75">
        <v>20830</v>
      </c>
      <c r="J21" s="75">
        <v>48714</v>
      </c>
      <c r="K21" s="75">
        <v>37388</v>
      </c>
      <c r="L21" s="76">
        <f t="shared" si="2"/>
        <v>866358</v>
      </c>
      <c r="M21" s="77"/>
    </row>
    <row r="22" spans="1:13" s="67" customFormat="1" ht="17.25" customHeight="1">
      <c r="A22" s="60" t="s">
        <v>24</v>
      </c>
      <c r="B22" s="75">
        <v>73638</v>
      </c>
      <c r="C22" s="75">
        <v>74181</v>
      </c>
      <c r="D22" s="75">
        <v>78962</v>
      </c>
      <c r="E22" s="75">
        <v>53244</v>
      </c>
      <c r="F22" s="75">
        <v>54171</v>
      </c>
      <c r="G22" s="75">
        <v>170991</v>
      </c>
      <c r="H22" s="75">
        <v>55161</v>
      </c>
      <c r="I22" s="75">
        <v>11649</v>
      </c>
      <c r="J22" s="75">
        <v>32997</v>
      </c>
      <c r="K22" s="75">
        <v>30606</v>
      </c>
      <c r="L22" s="76">
        <f t="shared" si="2"/>
        <v>635600</v>
      </c>
      <c r="M22" s="77"/>
    </row>
    <row r="23" spans="1:12" ht="17.25" customHeight="1">
      <c r="A23" s="12" t="s">
        <v>25</v>
      </c>
      <c r="B23" s="13">
        <v>7793</v>
      </c>
      <c r="C23" s="13">
        <v>9023</v>
      </c>
      <c r="D23" s="13">
        <v>7749</v>
      </c>
      <c r="E23" s="13">
        <v>5213</v>
      </c>
      <c r="F23" s="13">
        <v>4604</v>
      </c>
      <c r="G23" s="13">
        <v>13392</v>
      </c>
      <c r="H23" s="13">
        <v>7905</v>
      </c>
      <c r="I23" s="13">
        <v>1594</v>
      </c>
      <c r="J23" s="13">
        <v>2874</v>
      </c>
      <c r="K23" s="13">
        <v>2661</v>
      </c>
      <c r="L23" s="11">
        <f t="shared" si="2"/>
        <v>62808</v>
      </c>
    </row>
    <row r="24" spans="1:13" ht="17.25" customHeight="1">
      <c r="A24" s="16" t="s">
        <v>26</v>
      </c>
      <c r="B24" s="13">
        <f>+B25+B26</f>
        <v>140022</v>
      </c>
      <c r="C24" s="13">
        <f aca="true" t="shared" si="7" ref="C24:K24">+C25+C26</f>
        <v>202145</v>
      </c>
      <c r="D24" s="13">
        <f t="shared" si="7"/>
        <v>203241</v>
      </c>
      <c r="E24" s="13">
        <f t="shared" si="7"/>
        <v>127877</v>
      </c>
      <c r="F24" s="13">
        <f t="shared" si="7"/>
        <v>94804</v>
      </c>
      <c r="G24" s="13">
        <f t="shared" si="7"/>
        <v>203641</v>
      </c>
      <c r="H24" s="13">
        <f t="shared" si="7"/>
        <v>109675</v>
      </c>
      <c r="I24" s="13">
        <f t="shared" si="7"/>
        <v>34663</v>
      </c>
      <c r="J24" s="13">
        <f t="shared" si="7"/>
        <v>91351</v>
      </c>
      <c r="K24" s="13">
        <f t="shared" si="7"/>
        <v>61077</v>
      </c>
      <c r="L24" s="11">
        <f t="shared" si="2"/>
        <v>1268496</v>
      </c>
      <c r="M24" s="50"/>
    </row>
    <row r="25" spans="1:13" ht="17.25" customHeight="1">
      <c r="A25" s="12" t="s">
        <v>39</v>
      </c>
      <c r="B25" s="13">
        <v>76310</v>
      </c>
      <c r="C25" s="13">
        <v>114993</v>
      </c>
      <c r="D25" s="13">
        <v>117895</v>
      </c>
      <c r="E25" s="13">
        <v>76395</v>
      </c>
      <c r="F25" s="13">
        <v>51683</v>
      </c>
      <c r="G25" s="13">
        <v>115390</v>
      </c>
      <c r="H25" s="13">
        <v>62369</v>
      </c>
      <c r="I25" s="13">
        <v>22115</v>
      </c>
      <c r="J25" s="13">
        <v>49745</v>
      </c>
      <c r="K25" s="13">
        <v>33004</v>
      </c>
      <c r="L25" s="11">
        <f t="shared" si="2"/>
        <v>719899</v>
      </c>
      <c r="M25" s="49"/>
    </row>
    <row r="26" spans="1:13" ht="17.25" customHeight="1">
      <c r="A26" s="12" t="s">
        <v>40</v>
      </c>
      <c r="B26" s="13">
        <v>63712</v>
      </c>
      <c r="C26" s="13">
        <v>87152</v>
      </c>
      <c r="D26" s="13">
        <v>85346</v>
      </c>
      <c r="E26" s="13">
        <v>51482</v>
      </c>
      <c r="F26" s="13">
        <v>43121</v>
      </c>
      <c r="G26" s="13">
        <v>88251</v>
      </c>
      <c r="H26" s="13">
        <v>47306</v>
      </c>
      <c r="I26" s="13">
        <v>12548</v>
      </c>
      <c r="J26" s="13">
        <v>41606</v>
      </c>
      <c r="K26" s="13">
        <v>28073</v>
      </c>
      <c r="L26" s="11">
        <f t="shared" si="2"/>
        <v>548597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7093</v>
      </c>
      <c r="I27" s="11">
        <v>0</v>
      </c>
      <c r="J27" s="11">
        <v>0</v>
      </c>
      <c r="K27" s="11">
        <v>0</v>
      </c>
      <c r="L27" s="11">
        <f t="shared" si="2"/>
        <v>7093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27</v>
      </c>
      <c r="L29" s="11">
        <f t="shared" si="2"/>
        <v>27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10945.87</v>
      </c>
      <c r="I37" s="19">
        <v>0</v>
      </c>
      <c r="J37" s="19">
        <v>0</v>
      </c>
      <c r="K37" s="19">
        <v>0</v>
      </c>
      <c r="L37" s="23">
        <f>SUM(B37:K37)</f>
        <v>10945.87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1955520.2</v>
      </c>
      <c r="C49" s="22">
        <f aca="true" t="shared" si="11" ref="C49:H49">+C50+C62</f>
        <v>2879567.26</v>
      </c>
      <c r="D49" s="22">
        <f t="shared" si="11"/>
        <v>3062340.4</v>
      </c>
      <c r="E49" s="22">
        <f t="shared" si="11"/>
        <v>1834657.03</v>
      </c>
      <c r="F49" s="22">
        <f t="shared" si="11"/>
        <v>1509141.71</v>
      </c>
      <c r="G49" s="22">
        <f t="shared" si="11"/>
        <v>3307426.4099999997</v>
      </c>
      <c r="H49" s="22">
        <f t="shared" si="11"/>
        <v>1813050.4900000002</v>
      </c>
      <c r="I49" s="22">
        <f>+I50+I62</f>
        <v>650669.01</v>
      </c>
      <c r="J49" s="22">
        <f>+J50+J62</f>
        <v>1097757.7100000002</v>
      </c>
      <c r="K49" s="22">
        <f>+K50+K62</f>
        <v>855682.85</v>
      </c>
      <c r="L49" s="22">
        <f aca="true" t="shared" si="12" ref="L49:L62">SUM(B49:K49)</f>
        <v>18965813.07</v>
      </c>
    </row>
    <row r="50" spans="1:12" ht="17.25" customHeight="1">
      <c r="A50" s="16" t="s">
        <v>60</v>
      </c>
      <c r="B50" s="23">
        <f>SUM(B51:B61)</f>
        <v>1938572.3399999999</v>
      </c>
      <c r="C50" s="23">
        <f aca="true" t="shared" si="13" ref="C50:K50">SUM(C51:C61)</f>
        <v>2856104.36</v>
      </c>
      <c r="D50" s="23">
        <f t="shared" si="13"/>
        <v>3038899.6599999997</v>
      </c>
      <c r="E50" s="23">
        <f t="shared" si="13"/>
        <v>1811220.59</v>
      </c>
      <c r="F50" s="23">
        <f t="shared" si="13"/>
        <v>1495226.56</v>
      </c>
      <c r="G50" s="23">
        <f t="shared" si="13"/>
        <v>3285860.15</v>
      </c>
      <c r="H50" s="23">
        <f t="shared" si="13"/>
        <v>1796830.9800000002</v>
      </c>
      <c r="I50" s="23">
        <f t="shared" si="13"/>
        <v>650669.01</v>
      </c>
      <c r="J50" s="23">
        <f t="shared" si="13"/>
        <v>1083782.59</v>
      </c>
      <c r="K50" s="23">
        <f t="shared" si="13"/>
        <v>855682.85</v>
      </c>
      <c r="L50" s="23">
        <f t="shared" si="12"/>
        <v>18812849.090000004</v>
      </c>
    </row>
    <row r="51" spans="1:12" ht="17.25" customHeight="1">
      <c r="A51" s="34" t="s">
        <v>61</v>
      </c>
      <c r="B51" s="23">
        <f aca="true" t="shared" si="14" ref="B51:H51">ROUND(B32*B7,2)</f>
        <v>1895380.27</v>
      </c>
      <c r="C51" s="23">
        <f t="shared" si="14"/>
        <v>2793448.76</v>
      </c>
      <c r="D51" s="23">
        <f t="shared" si="14"/>
        <v>2965750.51</v>
      </c>
      <c r="E51" s="23">
        <f t="shared" si="14"/>
        <v>1770446.59</v>
      </c>
      <c r="F51" s="23">
        <f t="shared" si="14"/>
        <v>1440468.29</v>
      </c>
      <c r="G51" s="23">
        <f t="shared" si="14"/>
        <v>3205170.25</v>
      </c>
      <c r="H51" s="23">
        <f t="shared" si="14"/>
        <v>1745500.76</v>
      </c>
      <c r="I51" s="23">
        <f>ROUND(I32*I7,2)</f>
        <v>649603.29</v>
      </c>
      <c r="J51" s="23">
        <f>ROUND(J32*J7,2)</f>
        <v>1057938.36</v>
      </c>
      <c r="K51" s="23">
        <f>ROUND(K32*K7,2)</f>
        <v>849982.73</v>
      </c>
      <c r="L51" s="23">
        <f t="shared" si="12"/>
        <v>18373689.81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10945.87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10945.87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39100.39</v>
      </c>
      <c r="C60" s="36">
        <v>56881.88</v>
      </c>
      <c r="D60" s="36">
        <v>66763.39</v>
      </c>
      <c r="E60" s="36">
        <v>37328.6</v>
      </c>
      <c r="F60" s="36">
        <v>51381.35</v>
      </c>
      <c r="G60" s="36">
        <v>73259.82</v>
      </c>
      <c r="H60" s="36">
        <v>36669.31</v>
      </c>
      <c r="I60" s="19">
        <v>0</v>
      </c>
      <c r="J60" s="36">
        <v>23627.19</v>
      </c>
      <c r="K60" s="19">
        <v>0</v>
      </c>
      <c r="L60" s="23">
        <f t="shared" si="12"/>
        <v>385011.93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23440.74</v>
      </c>
      <c r="E62" s="36">
        <v>23436.44</v>
      </c>
      <c r="F62" s="36">
        <v>13915.15</v>
      </c>
      <c r="G62" s="36">
        <v>21566.26</v>
      </c>
      <c r="H62" s="36">
        <v>16219.51</v>
      </c>
      <c r="I62" s="19">
        <v>0</v>
      </c>
      <c r="J62" s="36">
        <v>13975.12</v>
      </c>
      <c r="K62" s="19">
        <v>0</v>
      </c>
      <c r="L62" s="36">
        <f t="shared" si="12"/>
        <v>152963.97999999998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-306776.22</v>
      </c>
      <c r="C66" s="35">
        <f t="shared" si="15"/>
        <v>-213498.22</v>
      </c>
      <c r="D66" s="35">
        <f t="shared" si="15"/>
        <v>-218042.11</v>
      </c>
      <c r="E66" s="35">
        <f t="shared" si="15"/>
        <v>-317871.01</v>
      </c>
      <c r="F66" s="35">
        <f t="shared" si="15"/>
        <v>-236562.58</v>
      </c>
      <c r="G66" s="35">
        <f t="shared" si="15"/>
        <v>-365296.06</v>
      </c>
      <c r="H66" s="35">
        <f t="shared" si="15"/>
        <v>-174568.18</v>
      </c>
      <c r="I66" s="35">
        <f t="shared" si="15"/>
        <v>-164532.88</v>
      </c>
      <c r="J66" s="35">
        <f t="shared" si="15"/>
        <v>-69805.91</v>
      </c>
      <c r="K66" s="35">
        <f t="shared" si="15"/>
        <v>-64206.65</v>
      </c>
      <c r="L66" s="35">
        <f aca="true" t="shared" si="16" ref="L66:L116">SUM(B66:K66)</f>
        <v>-2131159.8200000003</v>
      </c>
    </row>
    <row r="67" spans="1:12" ht="18.75" customHeight="1">
      <c r="A67" s="16" t="s">
        <v>73</v>
      </c>
      <c r="B67" s="35">
        <f aca="true" t="shared" si="17" ref="B67:K67">B68+B69+B70+B71+B72+B73</f>
        <v>-292924.86</v>
      </c>
      <c r="C67" s="35">
        <f t="shared" si="17"/>
        <v>-193370.46</v>
      </c>
      <c r="D67" s="35">
        <f t="shared" si="17"/>
        <v>-197965.72</v>
      </c>
      <c r="E67" s="35">
        <f t="shared" si="17"/>
        <v>-304541.01</v>
      </c>
      <c r="F67" s="35">
        <f t="shared" si="17"/>
        <v>-224754.4</v>
      </c>
      <c r="G67" s="35">
        <f t="shared" si="17"/>
        <v>-335381.97</v>
      </c>
      <c r="H67" s="35">
        <f t="shared" si="17"/>
        <v>-160900</v>
      </c>
      <c r="I67" s="35">
        <f t="shared" si="17"/>
        <v>-29844</v>
      </c>
      <c r="J67" s="35">
        <f t="shared" si="17"/>
        <v>-59900</v>
      </c>
      <c r="K67" s="35">
        <f t="shared" si="17"/>
        <v>-57316</v>
      </c>
      <c r="L67" s="35">
        <f t="shared" si="16"/>
        <v>-1856898.42</v>
      </c>
    </row>
    <row r="68" spans="1:13" s="67" customFormat="1" ht="18.75" customHeight="1">
      <c r="A68" s="60" t="s">
        <v>144</v>
      </c>
      <c r="B68" s="63">
        <f>-ROUND(B9*$D$3,2)</f>
        <v>-133080</v>
      </c>
      <c r="C68" s="63">
        <f aca="true" t="shared" si="18" ref="C68:J68">-ROUND(C9*$D$3,2)</f>
        <v>-188508</v>
      </c>
      <c r="D68" s="63">
        <f t="shared" si="18"/>
        <v>-151560</v>
      </c>
      <c r="E68" s="63">
        <f t="shared" si="18"/>
        <v>-121524</v>
      </c>
      <c r="F68" s="63">
        <f t="shared" si="18"/>
        <v>-69468</v>
      </c>
      <c r="G68" s="63">
        <f t="shared" si="18"/>
        <v>-166536</v>
      </c>
      <c r="H68" s="63">
        <f t="shared" si="18"/>
        <v>-160900</v>
      </c>
      <c r="I68" s="63">
        <f t="shared" si="18"/>
        <v>-29844</v>
      </c>
      <c r="J68" s="63">
        <f t="shared" si="18"/>
        <v>-59900</v>
      </c>
      <c r="K68" s="63">
        <f>-ROUND((K9+K29)*$D$3,2)</f>
        <v>-57316</v>
      </c>
      <c r="L68" s="63">
        <f t="shared" si="16"/>
        <v>-1138636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-1028</v>
      </c>
      <c r="C70" s="35">
        <v>-252</v>
      </c>
      <c r="D70" s="35">
        <v>-412</v>
      </c>
      <c r="E70" s="35">
        <v>-752</v>
      </c>
      <c r="F70" s="35">
        <v>-748</v>
      </c>
      <c r="G70" s="35">
        <v>-452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-3644</v>
      </c>
    </row>
    <row r="71" spans="1:12" ht="18.75" customHeight="1">
      <c r="A71" s="12" t="s">
        <v>76</v>
      </c>
      <c r="B71" s="35">
        <v>-4528</v>
      </c>
      <c r="C71" s="35">
        <v>-1260</v>
      </c>
      <c r="D71" s="35">
        <v>-1764</v>
      </c>
      <c r="E71" s="35">
        <v>-3016</v>
      </c>
      <c r="F71" s="35">
        <v>-1476</v>
      </c>
      <c r="G71" s="35">
        <v>-840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-12884</v>
      </c>
    </row>
    <row r="72" spans="1:12" ht="18.75" customHeight="1">
      <c r="A72" s="12" t="s">
        <v>77</v>
      </c>
      <c r="B72" s="35">
        <v>-154288.86</v>
      </c>
      <c r="C72" s="35">
        <v>-3350.46</v>
      </c>
      <c r="D72" s="35">
        <v>-44229.72</v>
      </c>
      <c r="E72" s="35">
        <v>-179249.01</v>
      </c>
      <c r="F72" s="35">
        <v>-153062.4</v>
      </c>
      <c r="G72" s="35">
        <v>-167553.97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-701734.4199999999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-13851.36</v>
      </c>
      <c r="C74" s="63">
        <f t="shared" si="19"/>
        <v>-20127.76</v>
      </c>
      <c r="D74" s="35">
        <f t="shared" si="19"/>
        <v>-20076.39</v>
      </c>
      <c r="E74" s="63">
        <f t="shared" si="19"/>
        <v>-13330</v>
      </c>
      <c r="F74" s="35">
        <f t="shared" si="19"/>
        <v>-11808.18</v>
      </c>
      <c r="G74" s="35">
        <f t="shared" si="19"/>
        <v>-29914.09</v>
      </c>
      <c r="H74" s="63">
        <f t="shared" si="19"/>
        <v>-13668.18</v>
      </c>
      <c r="I74" s="35">
        <f t="shared" si="19"/>
        <v>-134688.88</v>
      </c>
      <c r="J74" s="63">
        <f t="shared" si="19"/>
        <v>-9905.91</v>
      </c>
      <c r="K74" s="63">
        <f t="shared" si="19"/>
        <v>-6890.65</v>
      </c>
      <c r="L74" s="63">
        <f t="shared" si="16"/>
        <v>-274261.4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1648743.98</v>
      </c>
      <c r="C114" s="24">
        <f t="shared" si="20"/>
        <v>2666069.04</v>
      </c>
      <c r="D114" s="24">
        <f t="shared" si="20"/>
        <v>2844298.2899999996</v>
      </c>
      <c r="E114" s="24">
        <f t="shared" si="20"/>
        <v>1516786.02</v>
      </c>
      <c r="F114" s="24">
        <f t="shared" si="20"/>
        <v>1272579.1300000001</v>
      </c>
      <c r="G114" s="24">
        <f t="shared" si="20"/>
        <v>2942130.3499999996</v>
      </c>
      <c r="H114" s="24">
        <f t="shared" si="20"/>
        <v>1638482.3100000003</v>
      </c>
      <c r="I114" s="24">
        <f>+I115+I116</f>
        <v>486136.13</v>
      </c>
      <c r="J114" s="24">
        <f>+J115+J116</f>
        <v>1027951.8</v>
      </c>
      <c r="K114" s="24">
        <f>+K115+K116</f>
        <v>791476.2</v>
      </c>
      <c r="L114" s="45">
        <f t="shared" si="16"/>
        <v>16834653.25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1631796.1199999999</v>
      </c>
      <c r="C115" s="24">
        <f t="shared" si="21"/>
        <v>2642606.14</v>
      </c>
      <c r="D115" s="24">
        <f t="shared" si="21"/>
        <v>2820857.5499999993</v>
      </c>
      <c r="E115" s="24">
        <f t="shared" si="21"/>
        <v>1493349.58</v>
      </c>
      <c r="F115" s="24">
        <f t="shared" si="21"/>
        <v>1258663.9800000002</v>
      </c>
      <c r="G115" s="24">
        <f t="shared" si="21"/>
        <v>2920564.09</v>
      </c>
      <c r="H115" s="24">
        <f t="shared" si="21"/>
        <v>1622262.8000000003</v>
      </c>
      <c r="I115" s="24">
        <f t="shared" si="21"/>
        <v>486136.13</v>
      </c>
      <c r="J115" s="24">
        <f t="shared" si="21"/>
        <v>1013976.68</v>
      </c>
      <c r="K115" s="24">
        <f t="shared" si="21"/>
        <v>791476.2</v>
      </c>
      <c r="L115" s="45">
        <f t="shared" si="16"/>
        <v>16681689.27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23440.74</v>
      </c>
      <c r="E116" s="24">
        <f t="shared" si="22"/>
        <v>23436.44</v>
      </c>
      <c r="F116" s="24">
        <f t="shared" si="22"/>
        <v>13915.15</v>
      </c>
      <c r="G116" s="24">
        <f t="shared" si="22"/>
        <v>21566.26</v>
      </c>
      <c r="H116" s="24">
        <f t="shared" si="22"/>
        <v>16219.51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152963.97999999998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16834653.26</v>
      </c>
      <c r="M122" s="51"/>
    </row>
    <row r="123" spans="1:12" ht="18.75" customHeight="1">
      <c r="A123" s="26" t="s">
        <v>123</v>
      </c>
      <c r="B123" s="27">
        <v>212377.12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212377.12</v>
      </c>
    </row>
    <row r="124" spans="1:12" ht="18.75" customHeight="1">
      <c r="A124" s="26" t="s">
        <v>124</v>
      </c>
      <c r="B124" s="27">
        <v>1436366.86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1436366.86</v>
      </c>
    </row>
    <row r="125" spans="1:12" ht="18.75" customHeight="1">
      <c r="A125" s="26" t="s">
        <v>125</v>
      </c>
      <c r="B125" s="38">
        <v>0</v>
      </c>
      <c r="C125" s="27">
        <v>2666069.05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2666069.05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2646838.26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2646838.26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197460.03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197460.03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1501618.16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1501618.16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15167.86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15167.86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411509.82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411509.82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95549.88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95549.88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765519.43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765519.43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813394.11</v>
      </c>
      <c r="H134" s="38">
        <v>0</v>
      </c>
      <c r="I134" s="38">
        <v>0</v>
      </c>
      <c r="J134" s="38">
        <v>0</v>
      </c>
      <c r="K134" s="38"/>
      <c r="L134" s="39">
        <f t="shared" si="23"/>
        <v>813394.11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69060.71</v>
      </c>
      <c r="H135" s="38">
        <v>0</v>
      </c>
      <c r="I135" s="38">
        <v>0</v>
      </c>
      <c r="J135" s="38">
        <v>0</v>
      </c>
      <c r="K135" s="38"/>
      <c r="L135" s="39">
        <f t="shared" si="23"/>
        <v>69060.71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392273.99</v>
      </c>
      <c r="H136" s="38">
        <v>0</v>
      </c>
      <c r="I136" s="38">
        <v>0</v>
      </c>
      <c r="J136" s="38">
        <v>0</v>
      </c>
      <c r="K136" s="38"/>
      <c r="L136" s="39">
        <f t="shared" si="23"/>
        <v>392273.99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431418.82</v>
      </c>
      <c r="H137" s="38">
        <v>0</v>
      </c>
      <c r="I137" s="38">
        <v>0</v>
      </c>
      <c r="J137" s="38">
        <v>0</v>
      </c>
      <c r="K137" s="38"/>
      <c r="L137" s="39">
        <f t="shared" si="23"/>
        <v>431418.82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1235982.72</v>
      </c>
      <c r="H138" s="38">
        <v>0</v>
      </c>
      <c r="I138" s="38">
        <v>0</v>
      </c>
      <c r="J138" s="38">
        <v>0</v>
      </c>
      <c r="K138" s="38"/>
      <c r="L138" s="39">
        <f t="shared" si="23"/>
        <v>1235982.72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565349.38</v>
      </c>
      <c r="I139" s="38">
        <v>0</v>
      </c>
      <c r="J139" s="38">
        <v>0</v>
      </c>
      <c r="K139" s="38"/>
      <c r="L139" s="39">
        <f t="shared" si="23"/>
        <v>565349.38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1073132.92</v>
      </c>
      <c r="I140" s="38">
        <v>0</v>
      </c>
      <c r="J140" s="38">
        <v>0</v>
      </c>
      <c r="K140" s="38"/>
      <c r="L140" s="39">
        <f t="shared" si="23"/>
        <v>1073132.92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486136.13</v>
      </c>
      <c r="J141" s="38">
        <v>0</v>
      </c>
      <c r="K141" s="38"/>
      <c r="L141" s="39">
        <f t="shared" si="23"/>
        <v>486136.13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1027951.8</v>
      </c>
      <c r="K142" s="38"/>
      <c r="L142" s="39">
        <f t="shared" si="23"/>
        <v>1027951.8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791476.21</v>
      </c>
      <c r="L143" s="42">
        <f t="shared" si="23"/>
        <v>791476.21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1027951.8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2018-10-30T20:22:30Z</dcterms:modified>
  <cp:category/>
  <cp:version/>
  <cp:contentType/>
  <cp:contentStatus/>
</cp:coreProperties>
</file>