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<sst xmlns="http://schemas.openxmlformats.org/spreadsheetml/2006/main" count="147" uniqueCount="147">
  <si>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</si>
  <si>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</si>
  <si>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</si>
  <si>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</si>
  <si>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</si>
  <si>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</si>
  <si>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</si>
  <si>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</si>
  <si>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</si>
  <si>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</si>
  <si>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</si>
  <si>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</si>
  <si>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</si>
  <si>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</si>
  <si>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</si>
  <si>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</si>
  <si>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</si>
  <si>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</si>
  <si>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</si>
  <si>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</si>
  <si>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</si>
  <si>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</si>
  <si>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</si>
  <si>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</si>
  <si>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</si>
  <si>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</si>
  <si>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</si>
  <si>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</si>
  <si>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</si>
  <si>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</si>
  <si>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</si>
  <si>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</si>
  <si>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</si>
  <si>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</si>
  <si>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</si>
  <si>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</si>
  <si>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</si>
  <si>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</si>
  <si>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</si>
  <si>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</si>
  <si>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</si>
  <si>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</si>
  <si>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</si>
  <si>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</si>
  <si>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</si>
  <si>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</si>
  <si>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</si>
  <si>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</si>
  <si>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</si>
  <si>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</si>
  <si>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</si>
  <si>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</si>
  <si>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</si>
  <si>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</si>
  <si>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</si>
  <si>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</si>
  <si>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</si>
  <si>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</si>
  <si>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</si>
  <si>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</si>
  <si>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</si>
  <si>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</si>
  <si>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</si>
  <si>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</si>
  <si>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</si>
  <si>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</si>
  <si>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</si>
  <si>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</si>
  <si>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</si>
  <si>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</si>
  <si>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</si>
  <si>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</si>
  <si>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</si>
  <si>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</si>
  <si>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</si>
  <si>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</si>
  <si>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</si>
  <si>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</si>
  <si>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</si>
  <si>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</si>
  <si>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</si>
  <si>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</si>
  <si>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</si>
  <si>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</si>
  <si>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</si>
  <si>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</si>
  <si>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</si>
  <si>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</si>
  <si>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</si>
  <si>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</si>
  <si>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</si>
  <si>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</si>
  <si>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</si>
  <si>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</si>
  <si>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</si>
  <si>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</si>
  <si>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</si>
  <si>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</si>
  <si>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</si>
  <si>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</si>
  <si>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</si>
  <si>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</si>
  <si>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</si>
  <si>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</si>
  <si>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</si>
  <si>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</si>
  <si>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</si>
  <si>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</si>
  <si>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</si>
  <si>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</si>
  <si>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</si>
  <si>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</si>
  <si>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</si>
  <si>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</si>
  <si>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</si>
  <si>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</si>
  <si>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</si>
  <si>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</si>
  <si>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</si>
  <si>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</si>
  <si>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</si>
  <si>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</si>
  <si>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</si>
  <si>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</si>
  <si>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</si>
  <si>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</si>
  <si>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</si>
  <si>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</si>
  <si>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</si>
  <si>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</si>
  <si>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</si>
  <si>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</si>
  <si>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</si>
  <si>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</si>
  <si>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</si>
  <si>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</si>
  <si>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</si>
  <si>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</si>
  <si>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</si>
  <si>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</si>
  <si>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</si>
  <si>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</si>
  <si>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</si>
  <si>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</si>
  <si>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</si>
  <si>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</si>
  <si>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21/10/18 - VENCIMENTO 26/10/18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</si>
</sst>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169754</v>
      </c>
      <c r="C7" s="9">
        <f t="shared" si="0"/>
        <v>240777</v>
      </c>
      <c r="D7" s="9">
        <f t="shared" si="0"/>
        <v>245728</v>
      </c>
      <c r="E7" s="9">
        <f t="shared" si="0"/>
        <v>137939</v>
      </c>
      <c r="F7" s="9">
        <f t="shared" si="0"/>
        <v>148414</v>
      </c>
      <c r="G7" s="9">
        <f t="shared" si="0"/>
        <v>386270</v>
      </c>
      <c r="H7" s="9">
        <f t="shared" si="0"/>
        <v>148190</v>
      </c>
      <c r="I7" s="9">
        <f t="shared" si="0"/>
        <v>27848</v>
      </c>
      <c r="J7" s="9">
        <f t="shared" si="0"/>
        <v>108355</v>
      </c>
      <c r="K7" s="9">
        <f t="shared" si="0"/>
        <v>85439</v>
      </c>
      <c r="L7" s="9">
        <f t="shared" si="0"/>
        <v>1698714</v>
      </c>
      <c r="M7" s="49"/>
    </row>
    <row r="8" spans="1:12" ht="17.25" customHeight="1">
      <c r="A8" s="10" t="s">
        <v>38</v>
      </c>
      <c r="B8" s="11">
        <f>B9+B12+B16</f>
        <v>80546</v>
      </c>
      <c r="C8" s="11">
        <f aca="true" t="shared" si="1" ref="C8:K8">C9+C12+C16</f>
        <v>119291</v>
      </c>
      <c r="D8" s="11">
        <f t="shared" si="1"/>
        <v>110725</v>
      </c>
      <c r="E8" s="11">
        <f t="shared" si="1"/>
        <v>68236</v>
      </c>
      <c r="F8" s="11">
        <f t="shared" si="1"/>
        <v>64674</v>
      </c>
      <c r="G8" s="11">
        <f t="shared" si="1"/>
        <v>182309</v>
      </c>
      <c r="H8" s="11">
        <f t="shared" si="1"/>
        <v>80289</v>
      </c>
      <c r="I8" s="11">
        <f t="shared" si="1"/>
        <v>11665</v>
      </c>
      <c r="J8" s="11">
        <f t="shared" si="1"/>
        <v>50545</v>
      </c>
      <c r="K8" s="11">
        <f t="shared" si="1"/>
        <v>40500</v>
      </c>
      <c r="L8" s="11">
        <f aca="true" t="shared" si="2" ref="L8:L29">SUM(B8:K8)</f>
        <v>808780</v>
      </c>
    </row>
    <row r="9" spans="1:12" ht="17.25" customHeight="1">
      <c r="A9" s="15" t="s">
        <v>16</v>
      </c>
      <c r="B9" s="13">
        <f>+B10+B11</f>
        <v>14897</v>
      </c>
      <c r="C9" s="13">
        <f aca="true" t="shared" si="3" ref="C9:K9">+C10+C11</f>
        <v>24083</v>
      </c>
      <c r="D9" s="13">
        <f t="shared" si="3"/>
        <v>20551</v>
      </c>
      <c r="E9" s="13">
        <f t="shared" si="3"/>
        <v>12521</v>
      </c>
      <c r="F9" s="13">
        <f t="shared" si="3"/>
        <v>9363</v>
      </c>
      <c r="G9" s="13">
        <f t="shared" si="3"/>
        <v>22453</v>
      </c>
      <c r="H9" s="13">
        <f t="shared" si="3"/>
        <v>17467</v>
      </c>
      <c r="I9" s="13">
        <f t="shared" si="3"/>
        <v>2540</v>
      </c>
      <c r="J9" s="13">
        <f t="shared" si="3"/>
        <v>9210</v>
      </c>
      <c r="K9" s="13">
        <f t="shared" si="3"/>
        <v>6806</v>
      </c>
      <c r="L9" s="11">
        <f t="shared" si="2"/>
        <v>139891</v>
      </c>
    </row>
    <row r="10" spans="1:12" ht="17.25" customHeight="1">
      <c r="A10" s="29" t="s">
        <v>17</v>
      </c>
      <c r="B10" s="13">
        <v>14897</v>
      </c>
      <c r="C10" s="13">
        <v>24083</v>
      </c>
      <c r="D10" s="13">
        <v>20551</v>
      </c>
      <c r="E10" s="13">
        <v>12521</v>
      </c>
      <c r="F10" s="13">
        <v>9363</v>
      </c>
      <c r="G10" s="13">
        <v>22453</v>
      </c>
      <c r="H10" s="13">
        <v>17467</v>
      </c>
      <c r="I10" s="13">
        <v>2540</v>
      </c>
      <c r="J10" s="13">
        <v>9210</v>
      </c>
      <c r="K10" s="13">
        <v>6806</v>
      </c>
      <c r="L10" s="11">
        <f t="shared" si="2"/>
        <v>139891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61622</v>
      </c>
      <c r="C12" s="17">
        <f t="shared" si="4"/>
        <v>89502</v>
      </c>
      <c r="D12" s="17">
        <f t="shared" si="4"/>
        <v>84830</v>
      </c>
      <c r="E12" s="17">
        <f t="shared" si="4"/>
        <v>52490</v>
      </c>
      <c r="F12" s="17">
        <f t="shared" si="4"/>
        <v>51260</v>
      </c>
      <c r="G12" s="17">
        <f t="shared" si="4"/>
        <v>149861</v>
      </c>
      <c r="H12" s="17">
        <f t="shared" si="4"/>
        <v>59469</v>
      </c>
      <c r="I12" s="17">
        <f t="shared" si="4"/>
        <v>8416</v>
      </c>
      <c r="J12" s="17">
        <f t="shared" si="4"/>
        <v>38992</v>
      </c>
      <c r="K12" s="17">
        <f t="shared" si="4"/>
        <v>31612</v>
      </c>
      <c r="L12" s="11">
        <f t="shared" si="2"/>
        <v>628054</v>
      </c>
    </row>
    <row r="13" spans="1:14" s="67" customFormat="1" ht="17.25" customHeight="1">
      <c r="A13" s="74" t="s">
        <v>19</v>
      </c>
      <c r="B13" s="75">
        <v>28320</v>
      </c>
      <c r="C13" s="75">
        <v>43676</v>
      </c>
      <c r="D13" s="75">
        <v>41977</v>
      </c>
      <c r="E13" s="75">
        <v>25065</v>
      </c>
      <c r="F13" s="75">
        <v>23560</v>
      </c>
      <c r="G13" s="75">
        <v>61394</v>
      </c>
      <c r="H13" s="75">
        <v>24618</v>
      </c>
      <c r="I13" s="75">
        <v>4332</v>
      </c>
      <c r="J13" s="75">
        <v>19666</v>
      </c>
      <c r="K13" s="75">
        <v>13704</v>
      </c>
      <c r="L13" s="76">
        <f t="shared" si="2"/>
        <v>286312</v>
      </c>
      <c r="M13" s="77"/>
      <c r="N13" s="78"/>
    </row>
    <row r="14" spans="1:13" s="67" customFormat="1" ht="17.25" customHeight="1">
      <c r="A14" s="74" t="s">
        <v>20</v>
      </c>
      <c r="B14" s="75">
        <v>30308</v>
      </c>
      <c r="C14" s="75">
        <v>41404</v>
      </c>
      <c r="D14" s="75">
        <v>39595</v>
      </c>
      <c r="E14" s="75">
        <v>24829</v>
      </c>
      <c r="F14" s="75">
        <v>25826</v>
      </c>
      <c r="G14" s="75">
        <v>82932</v>
      </c>
      <c r="H14" s="75">
        <v>30587</v>
      </c>
      <c r="I14" s="75">
        <v>3620</v>
      </c>
      <c r="J14" s="75">
        <v>18044</v>
      </c>
      <c r="K14" s="75">
        <v>16689</v>
      </c>
      <c r="L14" s="76">
        <f t="shared" si="2"/>
        <v>313834</v>
      </c>
      <c r="M14" s="77"/>
    </row>
    <row r="15" spans="1:12" ht="17.25" customHeight="1">
      <c r="A15" s="14" t="s">
        <v>21</v>
      </c>
      <c r="B15" s="13">
        <v>2994</v>
      </c>
      <c r="C15" s="13">
        <v>4422</v>
      </c>
      <c r="D15" s="13">
        <v>3258</v>
      </c>
      <c r="E15" s="13">
        <v>2596</v>
      </c>
      <c r="F15" s="13">
        <v>1874</v>
      </c>
      <c r="G15" s="13">
        <v>5535</v>
      </c>
      <c r="H15" s="13">
        <v>4264</v>
      </c>
      <c r="I15" s="13">
        <v>464</v>
      </c>
      <c r="J15" s="13">
        <v>1282</v>
      </c>
      <c r="K15" s="13">
        <v>1219</v>
      </c>
      <c r="L15" s="11">
        <f t="shared" si="2"/>
        <v>27908</v>
      </c>
    </row>
    <row r="16" spans="1:12" ht="17.25" customHeight="1">
      <c r="A16" s="15" t="s">
        <v>34</v>
      </c>
      <c r="B16" s="13">
        <f>B17+B18+B19</f>
        <v>4027</v>
      </c>
      <c r="C16" s="13">
        <f aca="true" t="shared" si="5" ref="C16:K16">C17+C18+C19</f>
        <v>5706</v>
      </c>
      <c r="D16" s="13">
        <f t="shared" si="5"/>
        <v>5344</v>
      </c>
      <c r="E16" s="13">
        <f t="shared" si="5"/>
        <v>3225</v>
      </c>
      <c r="F16" s="13">
        <f t="shared" si="5"/>
        <v>4051</v>
      </c>
      <c r="G16" s="13">
        <f t="shared" si="5"/>
        <v>9995</v>
      </c>
      <c r="H16" s="13">
        <f t="shared" si="5"/>
        <v>3353</v>
      </c>
      <c r="I16" s="13">
        <f t="shared" si="5"/>
        <v>709</v>
      </c>
      <c r="J16" s="13">
        <f t="shared" si="5"/>
        <v>2343</v>
      </c>
      <c r="K16" s="13">
        <f t="shared" si="5"/>
        <v>2082</v>
      </c>
      <c r="L16" s="11">
        <f t="shared" si="2"/>
        <v>40835</v>
      </c>
    </row>
    <row r="17" spans="1:12" ht="17.25" customHeight="1">
      <c r="A17" s="14" t="s">
        <v>35</v>
      </c>
      <c r="B17" s="13">
        <v>4025</v>
      </c>
      <c r="C17" s="13">
        <v>5693</v>
      </c>
      <c r="D17" s="13">
        <v>5342</v>
      </c>
      <c r="E17" s="13">
        <v>3210</v>
      </c>
      <c r="F17" s="13">
        <v>4040</v>
      </c>
      <c r="G17" s="13">
        <v>9975</v>
      </c>
      <c r="H17" s="13">
        <v>3338</v>
      </c>
      <c r="I17" s="13">
        <v>709</v>
      </c>
      <c r="J17" s="13">
        <v>2342</v>
      </c>
      <c r="K17" s="13">
        <v>2077</v>
      </c>
      <c r="L17" s="11">
        <f t="shared" si="2"/>
        <v>40751</v>
      </c>
    </row>
    <row r="18" spans="1:12" ht="17.25" customHeight="1">
      <c r="A18" s="14" t="s">
        <v>36</v>
      </c>
      <c r="B18" s="13">
        <v>1</v>
      </c>
      <c r="C18" s="13">
        <v>3</v>
      </c>
      <c r="D18" s="13">
        <v>2</v>
      </c>
      <c r="E18" s="13">
        <v>12</v>
      </c>
      <c r="F18" s="13">
        <v>10</v>
      </c>
      <c r="G18" s="13">
        <v>9</v>
      </c>
      <c r="H18" s="13">
        <v>12</v>
      </c>
      <c r="I18" s="13">
        <v>0</v>
      </c>
      <c r="J18" s="13">
        <v>0</v>
      </c>
      <c r="K18" s="13">
        <v>2</v>
      </c>
      <c r="L18" s="11">
        <f t="shared" si="2"/>
        <v>51</v>
      </c>
    </row>
    <row r="19" spans="1:12" ht="17.25" customHeight="1">
      <c r="A19" s="14" t="s">
        <v>37</v>
      </c>
      <c r="B19" s="13">
        <v>1</v>
      </c>
      <c r="C19" s="13">
        <v>10</v>
      </c>
      <c r="D19" s="13">
        <v>0</v>
      </c>
      <c r="E19" s="13">
        <v>3</v>
      </c>
      <c r="F19" s="13">
        <v>1</v>
      </c>
      <c r="G19" s="13">
        <v>11</v>
      </c>
      <c r="H19" s="13">
        <v>3</v>
      </c>
      <c r="I19" s="13">
        <v>0</v>
      </c>
      <c r="J19" s="13">
        <v>1</v>
      </c>
      <c r="K19" s="13">
        <v>3</v>
      </c>
      <c r="L19" s="11">
        <f t="shared" si="2"/>
        <v>33</v>
      </c>
    </row>
    <row r="20" spans="1:12" ht="17.25" customHeight="1">
      <c r="A20" s="16" t="s">
        <v>22</v>
      </c>
      <c r="B20" s="11">
        <f>+B21+B22+B23</f>
        <v>47191</v>
      </c>
      <c r="C20" s="11">
        <f aca="true" t="shared" si="6" ref="C20:K20">+C21+C22+C23</f>
        <v>58361</v>
      </c>
      <c r="D20" s="11">
        <f t="shared" si="6"/>
        <v>66800</v>
      </c>
      <c r="E20" s="11">
        <f t="shared" si="6"/>
        <v>33295</v>
      </c>
      <c r="F20" s="11">
        <f t="shared" si="6"/>
        <v>49694</v>
      </c>
      <c r="G20" s="11">
        <f t="shared" si="6"/>
        <v>134384</v>
      </c>
      <c r="H20" s="11">
        <f t="shared" si="6"/>
        <v>37911</v>
      </c>
      <c r="I20" s="11">
        <f t="shared" si="6"/>
        <v>7451</v>
      </c>
      <c r="J20" s="11">
        <f t="shared" si="6"/>
        <v>26647</v>
      </c>
      <c r="K20" s="11">
        <f t="shared" si="6"/>
        <v>23500</v>
      </c>
      <c r="L20" s="11">
        <f t="shared" si="2"/>
        <v>485234</v>
      </c>
    </row>
    <row r="21" spans="1:13" s="67" customFormat="1" ht="17.25" customHeight="1">
      <c r="A21" s="60" t="s">
        <v>23</v>
      </c>
      <c r="B21" s="75">
        <v>25403</v>
      </c>
      <c r="C21" s="75">
        <v>34321</v>
      </c>
      <c r="D21" s="75">
        <v>39256</v>
      </c>
      <c r="E21" s="75">
        <v>19166</v>
      </c>
      <c r="F21" s="75">
        <v>26355</v>
      </c>
      <c r="G21" s="75">
        <v>62432</v>
      </c>
      <c r="H21" s="75">
        <v>19780</v>
      </c>
      <c r="I21" s="75">
        <v>4597</v>
      </c>
      <c r="J21" s="75">
        <v>15429</v>
      </c>
      <c r="K21" s="75">
        <v>12051</v>
      </c>
      <c r="L21" s="76">
        <f t="shared" si="2"/>
        <v>258790</v>
      </c>
      <c r="M21" s="77"/>
    </row>
    <row r="22" spans="1:13" s="67" customFormat="1" ht="17.25" customHeight="1">
      <c r="A22" s="60" t="s">
        <v>24</v>
      </c>
      <c r="B22" s="75">
        <v>20442</v>
      </c>
      <c r="C22" s="75">
        <v>22364</v>
      </c>
      <c r="D22" s="75">
        <v>26036</v>
      </c>
      <c r="E22" s="75">
        <v>13228</v>
      </c>
      <c r="F22" s="75">
        <v>22290</v>
      </c>
      <c r="G22" s="75">
        <v>68987</v>
      </c>
      <c r="H22" s="75">
        <v>16708</v>
      </c>
      <c r="I22" s="75">
        <v>2644</v>
      </c>
      <c r="J22" s="75">
        <v>10625</v>
      </c>
      <c r="K22" s="75">
        <v>10961</v>
      </c>
      <c r="L22" s="76">
        <f t="shared" si="2"/>
        <v>214285</v>
      </c>
      <c r="M22" s="77"/>
    </row>
    <row r="23" spans="1:12" ht="17.25" customHeight="1">
      <c r="A23" s="12" t="s">
        <v>25</v>
      </c>
      <c r="B23" s="13">
        <v>1346</v>
      </c>
      <c r="C23" s="13">
        <v>1676</v>
      </c>
      <c r="D23" s="13">
        <v>1508</v>
      </c>
      <c r="E23" s="13">
        <v>901</v>
      </c>
      <c r="F23" s="13">
        <v>1049</v>
      </c>
      <c r="G23" s="13">
        <v>2965</v>
      </c>
      <c r="H23" s="13">
        <v>1423</v>
      </c>
      <c r="I23" s="13">
        <v>210</v>
      </c>
      <c r="J23" s="13">
        <v>593</v>
      </c>
      <c r="K23" s="13">
        <v>488</v>
      </c>
      <c r="L23" s="11">
        <f t="shared" si="2"/>
        <v>12159</v>
      </c>
    </row>
    <row r="24" spans="1:13" ht="17.25" customHeight="1">
      <c r="A24" s="16" t="s">
        <v>26</v>
      </c>
      <c r="B24" s="13">
        <f>+B25+B26</f>
        <v>42017</v>
      </c>
      <c r="C24" s="13">
        <f aca="true" t="shared" si="7" ref="C24:K24">+C25+C26</f>
        <v>63125</v>
      </c>
      <c r="D24" s="13">
        <f t="shared" si="7"/>
        <v>68203</v>
      </c>
      <c r="E24" s="13">
        <f t="shared" si="7"/>
        <v>36408</v>
      </c>
      <c r="F24" s="13">
        <f t="shared" si="7"/>
        <v>34046</v>
      </c>
      <c r="G24" s="13">
        <f t="shared" si="7"/>
        <v>69577</v>
      </c>
      <c r="H24" s="13">
        <f t="shared" si="7"/>
        <v>29064</v>
      </c>
      <c r="I24" s="13">
        <f t="shared" si="7"/>
        <v>8732</v>
      </c>
      <c r="J24" s="13">
        <f t="shared" si="7"/>
        <v>31163</v>
      </c>
      <c r="K24" s="13">
        <f t="shared" si="7"/>
        <v>21439</v>
      </c>
      <c r="L24" s="11">
        <f t="shared" si="2"/>
        <v>403774</v>
      </c>
      <c r="M24" s="50"/>
    </row>
    <row r="25" spans="1:13" ht="17.25" customHeight="1">
      <c r="A25" s="12" t="s">
        <v>39</v>
      </c>
      <c r="B25" s="13">
        <v>27106</v>
      </c>
      <c r="C25" s="13">
        <v>40783</v>
      </c>
      <c r="D25" s="13">
        <v>45880</v>
      </c>
      <c r="E25" s="13">
        <v>25160</v>
      </c>
      <c r="F25" s="13">
        <v>20543</v>
      </c>
      <c r="G25" s="13">
        <v>43534</v>
      </c>
      <c r="H25" s="13">
        <v>18069</v>
      </c>
      <c r="I25" s="13">
        <v>6616</v>
      </c>
      <c r="J25" s="13">
        <v>19850</v>
      </c>
      <c r="K25" s="13">
        <v>13458</v>
      </c>
      <c r="L25" s="11">
        <f t="shared" si="2"/>
        <v>260999</v>
      </c>
      <c r="M25" s="49"/>
    </row>
    <row r="26" spans="1:13" ht="17.25" customHeight="1">
      <c r="A26" s="12" t="s">
        <v>40</v>
      </c>
      <c r="B26" s="13">
        <v>14911</v>
      </c>
      <c r="C26" s="13">
        <v>22342</v>
      </c>
      <c r="D26" s="13">
        <v>22323</v>
      </c>
      <c r="E26" s="13">
        <v>11248</v>
      </c>
      <c r="F26" s="13">
        <v>13503</v>
      </c>
      <c r="G26" s="13">
        <v>26043</v>
      </c>
      <c r="H26" s="13">
        <v>10995</v>
      </c>
      <c r="I26" s="13">
        <v>2116</v>
      </c>
      <c r="J26" s="13">
        <v>11313</v>
      </c>
      <c r="K26" s="13">
        <v>7981</v>
      </c>
      <c r="L26" s="11">
        <f t="shared" si="2"/>
        <v>142775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926</v>
      </c>
      <c r="I27" s="11">
        <v>0</v>
      </c>
      <c r="J27" s="11">
        <v>0</v>
      </c>
      <c r="K27" s="11">
        <v>0</v>
      </c>
      <c r="L27" s="11">
        <f t="shared" si="2"/>
        <v>926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42</v>
      </c>
      <c r="L29" s="11">
        <f t="shared" si="2"/>
        <v>42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30889.33</v>
      </c>
      <c r="I37" s="19">
        <v>0</v>
      </c>
      <c r="J37" s="19">
        <v>0</v>
      </c>
      <c r="K37" s="19">
        <v>0</v>
      </c>
      <c r="L37" s="23">
        <f>SUM(B37:K37)</f>
        <v>30889.33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556155.0700000001</v>
      </c>
      <c r="C49" s="22">
        <f aca="true" t="shared" si="11" ref="C49:H49">+C50+C62</f>
        <v>878529.33</v>
      </c>
      <c r="D49" s="22">
        <f t="shared" si="11"/>
        <v>984553.5</v>
      </c>
      <c r="E49" s="22">
        <f t="shared" si="11"/>
        <v>492757.02</v>
      </c>
      <c r="F49" s="22">
        <f t="shared" si="11"/>
        <v>524051.67</v>
      </c>
      <c r="G49" s="22">
        <f t="shared" si="11"/>
        <v>1118432.25</v>
      </c>
      <c r="H49" s="22">
        <f t="shared" si="11"/>
        <v>530055.52</v>
      </c>
      <c r="I49" s="22">
        <f>+I50+I62</f>
        <v>146089.75</v>
      </c>
      <c r="J49" s="22">
        <f>+J50+J62</f>
        <v>369646.17</v>
      </c>
      <c r="K49" s="22">
        <f>+K50+K62</f>
        <v>280719.72</v>
      </c>
      <c r="L49" s="22">
        <f aca="true" t="shared" si="12" ref="L49:L62">SUM(B49:K49)</f>
        <v>5880989.999999999</v>
      </c>
    </row>
    <row r="50" spans="1:12" ht="17.25" customHeight="1">
      <c r="A50" s="16" t="s">
        <v>60</v>
      </c>
      <c r="B50" s="23">
        <f>SUM(B51:B61)</f>
        <v>539207.2100000001</v>
      </c>
      <c r="C50" s="23">
        <f aca="true" t="shared" si="13" ref="C50:K50">SUM(C51:C61)</f>
        <v>855066.4299999999</v>
      </c>
      <c r="D50" s="23">
        <f t="shared" si="13"/>
        <v>961112.76</v>
      </c>
      <c r="E50" s="23">
        <f t="shared" si="13"/>
        <v>469320.58</v>
      </c>
      <c r="F50" s="23">
        <f t="shared" si="13"/>
        <v>510136.51999999996</v>
      </c>
      <c r="G50" s="23">
        <f t="shared" si="13"/>
        <v>1096865.99</v>
      </c>
      <c r="H50" s="23">
        <f t="shared" si="13"/>
        <v>513836.01</v>
      </c>
      <c r="I50" s="23">
        <f t="shared" si="13"/>
        <v>146089.75</v>
      </c>
      <c r="J50" s="23">
        <f t="shared" si="13"/>
        <v>355671.05</v>
      </c>
      <c r="K50" s="23">
        <f t="shared" si="13"/>
        <v>280719.72</v>
      </c>
      <c r="L50" s="23">
        <f t="shared" si="12"/>
        <v>5728026.02</v>
      </c>
    </row>
    <row r="51" spans="1:12" ht="17.25" customHeight="1">
      <c r="A51" s="34" t="s">
        <v>61</v>
      </c>
      <c r="B51" s="23">
        <f aca="true" t="shared" si="14" ref="B51:H51">ROUND(B32*B7,2)</f>
        <v>535115.53</v>
      </c>
      <c r="C51" s="23">
        <f t="shared" si="14"/>
        <v>849292.71</v>
      </c>
      <c r="D51" s="23">
        <f t="shared" si="14"/>
        <v>954727</v>
      </c>
      <c r="E51" s="23">
        <f t="shared" si="14"/>
        <v>465875.18</v>
      </c>
      <c r="F51" s="23">
        <f t="shared" si="14"/>
        <v>506759.6</v>
      </c>
      <c r="G51" s="23">
        <f t="shared" si="14"/>
        <v>1089435.91</v>
      </c>
      <c r="H51" s="23">
        <f t="shared" si="14"/>
        <v>479231.64</v>
      </c>
      <c r="I51" s="23">
        <f>ROUND(I32*I7,2)</f>
        <v>145024.03</v>
      </c>
      <c r="J51" s="23">
        <f>ROUND(J32*J7,2)</f>
        <v>353454.01</v>
      </c>
      <c r="K51" s="23">
        <f>ROUND(K32*K7,2)</f>
        <v>275019.6</v>
      </c>
      <c r="L51" s="23">
        <f t="shared" si="12"/>
        <v>5653935.21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30889.33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30889.33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23440.74</v>
      </c>
      <c r="E62" s="36">
        <v>23436.44</v>
      </c>
      <c r="F62" s="36">
        <v>13915.15</v>
      </c>
      <c r="G62" s="36">
        <v>21566.26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2"/>
        <v>152963.97999999998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-59588</v>
      </c>
      <c r="C66" s="35">
        <f t="shared" si="15"/>
        <v>-96352.03</v>
      </c>
      <c r="D66" s="35">
        <f t="shared" si="15"/>
        <v>-83271.75</v>
      </c>
      <c r="E66" s="35">
        <f t="shared" si="15"/>
        <v>-50084</v>
      </c>
      <c r="F66" s="35">
        <f t="shared" si="15"/>
        <v>-37452</v>
      </c>
      <c r="G66" s="35">
        <f t="shared" si="15"/>
        <v>-91812</v>
      </c>
      <c r="H66" s="35">
        <f t="shared" si="15"/>
        <v>-69868</v>
      </c>
      <c r="I66" s="35">
        <f t="shared" si="15"/>
        <v>-80043.88</v>
      </c>
      <c r="J66" s="35">
        <f t="shared" si="15"/>
        <v>-36840</v>
      </c>
      <c r="K66" s="35">
        <f t="shared" si="15"/>
        <v>-27772.65</v>
      </c>
      <c r="L66" s="35">
        <f aca="true" t="shared" si="16" ref="L66:L116">SUM(B66:K66)</f>
        <v>-633084.31</v>
      </c>
    </row>
    <row r="67" spans="1:12" ht="18.75" customHeight="1">
      <c r="A67" s="16" t="s">
        <v>73</v>
      </c>
      <c r="B67" s="35">
        <f aca="true" t="shared" si="17" ref="B67:K67">B68+B69+B70+B71+B72+B73</f>
        <v>-59588</v>
      </c>
      <c r="C67" s="35">
        <f t="shared" si="17"/>
        <v>-96332</v>
      </c>
      <c r="D67" s="35">
        <f t="shared" si="17"/>
        <v>-82204</v>
      </c>
      <c r="E67" s="35">
        <f t="shared" si="17"/>
        <v>-50084</v>
      </c>
      <c r="F67" s="35">
        <f t="shared" si="17"/>
        <v>-37452</v>
      </c>
      <c r="G67" s="35">
        <f t="shared" si="17"/>
        <v>-89812</v>
      </c>
      <c r="H67" s="35">
        <f t="shared" si="17"/>
        <v>-69868</v>
      </c>
      <c r="I67" s="35">
        <f t="shared" si="17"/>
        <v>-10160</v>
      </c>
      <c r="J67" s="35">
        <f t="shared" si="17"/>
        <v>-36840</v>
      </c>
      <c r="K67" s="35">
        <f t="shared" si="17"/>
        <v>-27392</v>
      </c>
      <c r="L67" s="35">
        <f t="shared" si="16"/>
        <v>-559732</v>
      </c>
    </row>
    <row r="68" spans="1:13" s="67" customFormat="1" ht="18.75" customHeight="1">
      <c r="A68" s="60" t="s">
        <v>144</v>
      </c>
      <c r="B68" s="63">
        <f>-ROUND(B9*$D$3,2)</f>
        <v>-59588</v>
      </c>
      <c r="C68" s="63">
        <f aca="true" t="shared" si="18" ref="C68:J68">-ROUND(C9*$D$3,2)</f>
        <v>-96332</v>
      </c>
      <c r="D68" s="63">
        <f t="shared" si="18"/>
        <v>-82204</v>
      </c>
      <c r="E68" s="63">
        <f t="shared" si="18"/>
        <v>-50084</v>
      </c>
      <c r="F68" s="63">
        <f t="shared" si="18"/>
        <v>-37452</v>
      </c>
      <c r="G68" s="63">
        <f t="shared" si="18"/>
        <v>-89812</v>
      </c>
      <c r="H68" s="63">
        <f t="shared" si="18"/>
        <v>-69868</v>
      </c>
      <c r="I68" s="63">
        <f t="shared" si="18"/>
        <v>-10160</v>
      </c>
      <c r="J68" s="63">
        <f t="shared" si="18"/>
        <v>-36840</v>
      </c>
      <c r="K68" s="63">
        <f>-ROUND((K9+K29)*$D$3,2)</f>
        <v>-27392</v>
      </c>
      <c r="L68" s="63">
        <f t="shared" si="16"/>
        <v>-559732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-1067.75</v>
      </c>
      <c r="E74" s="19">
        <v>0</v>
      </c>
      <c r="F74" s="19">
        <v>0</v>
      </c>
      <c r="G74" s="35">
        <f t="shared" si="19"/>
        <v>-2000</v>
      </c>
      <c r="H74" s="19">
        <v>0</v>
      </c>
      <c r="I74" s="35">
        <f t="shared" si="19"/>
        <v>-69883.88</v>
      </c>
      <c r="J74" s="19">
        <v>0</v>
      </c>
      <c r="K74" s="63">
        <f t="shared" si="19"/>
        <v>-380.65</v>
      </c>
      <c r="L74" s="63">
        <f t="shared" si="16"/>
        <v>-73352.31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496567.07000000007</v>
      </c>
      <c r="C114" s="24">
        <f t="shared" si="20"/>
        <v>782177.2999999999</v>
      </c>
      <c r="D114" s="24">
        <f t="shared" si="20"/>
        <v>901281.75</v>
      </c>
      <c r="E114" s="24">
        <f t="shared" si="20"/>
        <v>442673.02</v>
      </c>
      <c r="F114" s="24">
        <f t="shared" si="20"/>
        <v>486599.67</v>
      </c>
      <c r="G114" s="24">
        <f t="shared" si="20"/>
        <v>1026620.25</v>
      </c>
      <c r="H114" s="24">
        <f t="shared" si="20"/>
        <v>460187.52</v>
      </c>
      <c r="I114" s="24">
        <f>+I115+I116</f>
        <v>66045.87</v>
      </c>
      <c r="J114" s="24">
        <f>+J115+J116</f>
        <v>332806.17</v>
      </c>
      <c r="K114" s="24">
        <f>+K115+K116</f>
        <v>252947.06999999998</v>
      </c>
      <c r="L114" s="45">
        <f t="shared" si="16"/>
        <v>5247905.69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479619.2100000001</v>
      </c>
      <c r="C115" s="24">
        <f t="shared" si="21"/>
        <v>758714.3999999999</v>
      </c>
      <c r="D115" s="24">
        <f t="shared" si="21"/>
        <v>877841.01</v>
      </c>
      <c r="E115" s="24">
        <f t="shared" si="21"/>
        <v>419236.58</v>
      </c>
      <c r="F115" s="24">
        <f t="shared" si="21"/>
        <v>472684.51999999996</v>
      </c>
      <c r="G115" s="24">
        <f t="shared" si="21"/>
        <v>1005053.99</v>
      </c>
      <c r="H115" s="24">
        <f t="shared" si="21"/>
        <v>443968.01</v>
      </c>
      <c r="I115" s="24">
        <f t="shared" si="21"/>
        <v>66045.87</v>
      </c>
      <c r="J115" s="24">
        <f t="shared" si="21"/>
        <v>318831.05</v>
      </c>
      <c r="K115" s="24">
        <f t="shared" si="21"/>
        <v>252947.06999999998</v>
      </c>
      <c r="L115" s="45">
        <f t="shared" si="16"/>
        <v>5094941.71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23440.74</v>
      </c>
      <c r="E116" s="24">
        <f t="shared" si="22"/>
        <v>23436.44</v>
      </c>
      <c r="F116" s="24">
        <f t="shared" si="22"/>
        <v>13915.15</v>
      </c>
      <c r="G116" s="24">
        <f t="shared" si="22"/>
        <v>21566.26</v>
      </c>
      <c r="H116" s="24">
        <f t="shared" si="22"/>
        <v>16219.51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152963.97999999998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5247905.680000001</v>
      </c>
      <c r="M122" s="51"/>
    </row>
    <row r="123" spans="1:12" ht="18.75" customHeight="1">
      <c r="A123" s="26" t="s">
        <v>123</v>
      </c>
      <c r="B123" s="27">
        <v>63219.26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63219.26</v>
      </c>
    </row>
    <row r="124" spans="1:12" ht="18.75" customHeight="1">
      <c r="A124" s="26" t="s">
        <v>124</v>
      </c>
      <c r="B124" s="27">
        <v>433347.81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433347.81</v>
      </c>
    </row>
    <row r="125" spans="1:12" ht="18.75" customHeight="1">
      <c r="A125" s="26" t="s">
        <v>125</v>
      </c>
      <c r="B125" s="38">
        <v>0</v>
      </c>
      <c r="C125" s="27">
        <v>782177.3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782177.3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839832.88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839832.88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61448.87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61448.87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438246.28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438246.28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4426.73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4426.73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137787.9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137787.9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44308.4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44308.4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304503.37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304503.37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285464.23</v>
      </c>
      <c r="H134" s="38">
        <v>0</v>
      </c>
      <c r="I134" s="38">
        <v>0</v>
      </c>
      <c r="J134" s="38">
        <v>0</v>
      </c>
      <c r="K134" s="38"/>
      <c r="L134" s="39">
        <f t="shared" si="23"/>
        <v>285464.23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31494.54</v>
      </c>
      <c r="H135" s="38">
        <v>0</v>
      </c>
      <c r="I135" s="38">
        <v>0</v>
      </c>
      <c r="J135" s="38">
        <v>0</v>
      </c>
      <c r="K135" s="38"/>
      <c r="L135" s="39">
        <f t="shared" si="23"/>
        <v>31494.54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138294.01</v>
      </c>
      <c r="H136" s="38">
        <v>0</v>
      </c>
      <c r="I136" s="38">
        <v>0</v>
      </c>
      <c r="J136" s="38">
        <v>0</v>
      </c>
      <c r="K136" s="38"/>
      <c r="L136" s="39">
        <f t="shared" si="23"/>
        <v>138294.01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142611.44</v>
      </c>
      <c r="H137" s="38">
        <v>0</v>
      </c>
      <c r="I137" s="38">
        <v>0</v>
      </c>
      <c r="J137" s="38">
        <v>0</v>
      </c>
      <c r="K137" s="38"/>
      <c r="L137" s="39">
        <f t="shared" si="23"/>
        <v>142611.44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428756.03</v>
      </c>
      <c r="H138" s="38">
        <v>0</v>
      </c>
      <c r="I138" s="38">
        <v>0</v>
      </c>
      <c r="J138" s="38">
        <v>0</v>
      </c>
      <c r="K138" s="38"/>
      <c r="L138" s="39">
        <f t="shared" si="23"/>
        <v>428756.03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157195</v>
      </c>
      <c r="I139" s="38">
        <v>0</v>
      </c>
      <c r="J139" s="38">
        <v>0</v>
      </c>
      <c r="K139" s="38"/>
      <c r="L139" s="39">
        <f t="shared" si="23"/>
        <v>157195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302992.52</v>
      </c>
      <c r="I140" s="38">
        <v>0</v>
      </c>
      <c r="J140" s="38">
        <v>0</v>
      </c>
      <c r="K140" s="38"/>
      <c r="L140" s="39">
        <f t="shared" si="23"/>
        <v>302992.52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66045.87</v>
      </c>
      <c r="J141" s="38">
        <v>0</v>
      </c>
      <c r="K141" s="38"/>
      <c r="L141" s="39">
        <f t="shared" si="23"/>
        <v>66045.87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332806.17</v>
      </c>
      <c r="K142" s="38"/>
      <c r="L142" s="39">
        <f t="shared" si="23"/>
        <v>332806.17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252947.07</v>
      </c>
      <c r="L143" s="42">
        <f t="shared" si="23"/>
        <v>252947.07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332806.17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2018-10-29T19:52:21Z</dcterms:modified>
  <cp:category/>
  <cp:version/>
  <cp:contentType/>
  <cp:contentStatus/>
</cp:coreProperties>
</file>