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<sst xmlns="http://schemas.openxmlformats.org/spreadsheetml/2006/main" count="147" uniqueCount="147">
  <si>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</si>
  <si>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</si>
  <si>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</si>
  <si>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</si>
  <si>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</si>
  <si>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</si>
  <si>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</si>
  <si>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</si>
  <si>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</si>
  <si>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</si>
  <si>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</si>
  <si>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</si>
  <si>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</si>
  <si>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</si>
  <si>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</si>
  <si>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</si>
  <si>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</si>
  <si>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</si>
  <si>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</si>
  <si>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</si>
  <si>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</si>
  <si>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</si>
  <si>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</si>
  <si>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</si>
  <si>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</si>
  <si>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</si>
  <si>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</si>
  <si>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</si>
  <si>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</si>
  <si>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</si>
  <si>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</si>
  <si>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</si>
  <si>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</si>
  <si>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</si>
  <si>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</si>
  <si>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</si>
  <si>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</si>
  <si>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</si>
  <si>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</si>
  <si>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</si>
  <si>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</si>
  <si>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</si>
  <si>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</si>
  <si>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</si>
  <si>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</si>
  <si>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</si>
  <si>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</si>
  <si>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</si>
  <si>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</si>
  <si>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</si>
  <si>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</si>
  <si>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</si>
  <si>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</si>
  <si>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</si>
  <si>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</si>
  <si>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</si>
  <si>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</si>
  <si>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</si>
  <si>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</si>
  <si>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</si>
  <si>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</si>
  <si>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</si>
  <si>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</si>
  <si>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</si>
  <si>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</si>
  <si>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</si>
  <si>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</si>
  <si>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</si>
  <si>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</si>
  <si>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</si>
  <si>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</si>
  <si>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</si>
  <si>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</si>
  <si>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</si>
  <si>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</si>
  <si>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</si>
  <si>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</si>
  <si>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</si>
  <si>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</si>
  <si>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</si>
  <si>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</si>
  <si>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</si>
  <si>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</si>
  <si>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</si>
  <si>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</si>
  <si>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</si>
  <si>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</si>
  <si>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</si>
  <si>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</si>
  <si>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</si>
  <si>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</si>
  <si>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</si>
  <si>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</si>
  <si>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</si>
  <si>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</si>
  <si>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</si>
  <si>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</si>
  <si>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</si>
  <si>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</si>
  <si>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</si>
  <si>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</si>
  <si>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</si>
  <si>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</si>
  <si>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</si>
  <si>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</si>
  <si>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</si>
  <si>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</si>
  <si>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</si>
  <si>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</si>
  <si>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</si>
  <si>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</si>
  <si>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</si>
  <si>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</si>
  <si>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</si>
  <si>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</si>
  <si>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</si>
  <si>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</si>
  <si>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</si>
  <si>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</si>
  <si>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</si>
  <si>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</si>
  <si>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</si>
  <si>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</si>
  <si>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</si>
  <si>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</si>
  <si>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</si>
  <si>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</si>
  <si>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</si>
  <si>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</si>
  <si>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</si>
  <si>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</si>
  <si>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</si>
  <si>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</si>
  <si>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</si>
  <si>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</si>
  <si>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</si>
  <si>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</si>
  <si>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</si>
  <si>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</si>
  <si>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</si>
  <si>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</si>
  <si>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</si>
  <si>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</si>
  <si>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</si>
  <si>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</si>
  <si>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</si>
  <si>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20/10/18 - VENCIMENTO 26/10/18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</si>
</sst>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331279</v>
      </c>
      <c r="C7" s="9">
        <f t="shared" si="0"/>
        <v>439099</v>
      </c>
      <c r="D7" s="9">
        <f t="shared" si="0"/>
        <v>475432</v>
      </c>
      <c r="E7" s="9">
        <f t="shared" si="0"/>
        <v>265288</v>
      </c>
      <c r="F7" s="9">
        <f t="shared" si="0"/>
        <v>252596</v>
      </c>
      <c r="G7" s="9">
        <f t="shared" si="0"/>
        <v>633609</v>
      </c>
      <c r="H7" s="9">
        <f t="shared" si="0"/>
        <v>262701</v>
      </c>
      <c r="I7" s="9">
        <f t="shared" si="0"/>
        <v>64206</v>
      </c>
      <c r="J7" s="9">
        <f t="shared" si="0"/>
        <v>192335</v>
      </c>
      <c r="K7" s="9">
        <f t="shared" si="0"/>
        <v>146087</v>
      </c>
      <c r="L7" s="9">
        <f t="shared" si="0"/>
        <v>3062632</v>
      </c>
      <c r="M7" s="49"/>
    </row>
    <row r="8" spans="1:12" ht="17.25" customHeight="1">
      <c r="A8" s="10" t="s">
        <v>38</v>
      </c>
      <c r="B8" s="11">
        <f>B9+B12+B16</f>
        <v>160878</v>
      </c>
      <c r="C8" s="11">
        <f aca="true" t="shared" si="1" ref="C8:K8">C9+C12+C16</f>
        <v>222710</v>
      </c>
      <c r="D8" s="11">
        <f t="shared" si="1"/>
        <v>225350</v>
      </c>
      <c r="E8" s="11">
        <f t="shared" si="1"/>
        <v>135371</v>
      </c>
      <c r="F8" s="11">
        <f t="shared" si="1"/>
        <v>114469</v>
      </c>
      <c r="G8" s="11">
        <f t="shared" si="1"/>
        <v>304941</v>
      </c>
      <c r="H8" s="11">
        <f t="shared" si="1"/>
        <v>143029</v>
      </c>
      <c r="I8" s="11">
        <f t="shared" si="1"/>
        <v>29375</v>
      </c>
      <c r="J8" s="11">
        <f t="shared" si="1"/>
        <v>90917</v>
      </c>
      <c r="K8" s="11">
        <f t="shared" si="1"/>
        <v>72688</v>
      </c>
      <c r="L8" s="11">
        <f aca="true" t="shared" si="2" ref="L8:L29">SUM(B8:K8)</f>
        <v>1499728</v>
      </c>
    </row>
    <row r="9" spans="1:12" ht="17.25" customHeight="1">
      <c r="A9" s="15" t="s">
        <v>16</v>
      </c>
      <c r="B9" s="13">
        <f>+B10+B11</f>
        <v>25376</v>
      </c>
      <c r="C9" s="13">
        <f aca="true" t="shared" si="3" ref="C9:K9">+C10+C11</f>
        <v>38996</v>
      </c>
      <c r="D9" s="13">
        <f t="shared" si="3"/>
        <v>35007</v>
      </c>
      <c r="E9" s="13">
        <f t="shared" si="3"/>
        <v>22087</v>
      </c>
      <c r="F9" s="13">
        <f t="shared" si="3"/>
        <v>13628</v>
      </c>
      <c r="G9" s="13">
        <f t="shared" si="3"/>
        <v>29555</v>
      </c>
      <c r="H9" s="13">
        <f t="shared" si="3"/>
        <v>25788</v>
      </c>
      <c r="I9" s="13">
        <f t="shared" si="3"/>
        <v>5525</v>
      </c>
      <c r="J9" s="13">
        <f t="shared" si="3"/>
        <v>13173</v>
      </c>
      <c r="K9" s="13">
        <f t="shared" si="3"/>
        <v>9960</v>
      </c>
      <c r="L9" s="11">
        <f t="shared" si="2"/>
        <v>219095</v>
      </c>
    </row>
    <row r="10" spans="1:12" ht="17.25" customHeight="1">
      <c r="A10" s="29" t="s">
        <v>17</v>
      </c>
      <c r="B10" s="13">
        <v>25376</v>
      </c>
      <c r="C10" s="13">
        <v>38996</v>
      </c>
      <c r="D10" s="13">
        <v>35007</v>
      </c>
      <c r="E10" s="13">
        <v>22087</v>
      </c>
      <c r="F10" s="13">
        <v>13628</v>
      </c>
      <c r="G10" s="13">
        <v>29555</v>
      </c>
      <c r="H10" s="13">
        <v>25788</v>
      </c>
      <c r="I10" s="13">
        <v>5525</v>
      </c>
      <c r="J10" s="13">
        <v>13173</v>
      </c>
      <c r="K10" s="13">
        <v>9960</v>
      </c>
      <c r="L10" s="11">
        <f t="shared" si="2"/>
        <v>219095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127973</v>
      </c>
      <c r="C12" s="17">
        <f t="shared" si="4"/>
        <v>173190</v>
      </c>
      <c r="D12" s="17">
        <f t="shared" si="4"/>
        <v>180370</v>
      </c>
      <c r="E12" s="17">
        <f t="shared" si="4"/>
        <v>107171</v>
      </c>
      <c r="F12" s="17">
        <f t="shared" si="4"/>
        <v>93611</v>
      </c>
      <c r="G12" s="17">
        <f t="shared" si="4"/>
        <v>257722</v>
      </c>
      <c r="H12" s="17">
        <f t="shared" si="4"/>
        <v>111082</v>
      </c>
      <c r="I12" s="17">
        <f t="shared" si="4"/>
        <v>22224</v>
      </c>
      <c r="J12" s="17">
        <f t="shared" si="4"/>
        <v>73509</v>
      </c>
      <c r="K12" s="17">
        <f t="shared" si="4"/>
        <v>59029</v>
      </c>
      <c r="L12" s="11">
        <f t="shared" si="2"/>
        <v>1205881</v>
      </c>
    </row>
    <row r="13" spans="1:14" s="67" customFormat="1" ht="17.25" customHeight="1">
      <c r="A13" s="74" t="s">
        <v>19</v>
      </c>
      <c r="B13" s="75">
        <v>60819</v>
      </c>
      <c r="C13" s="75">
        <v>88437</v>
      </c>
      <c r="D13" s="75">
        <v>93740</v>
      </c>
      <c r="E13" s="75">
        <v>54044</v>
      </c>
      <c r="F13" s="75">
        <v>45711</v>
      </c>
      <c r="G13" s="75">
        <v>114440</v>
      </c>
      <c r="H13" s="75">
        <v>48625</v>
      </c>
      <c r="I13" s="75">
        <v>12233</v>
      </c>
      <c r="J13" s="75">
        <v>37975</v>
      </c>
      <c r="K13" s="75">
        <v>27182</v>
      </c>
      <c r="L13" s="76">
        <f t="shared" si="2"/>
        <v>583206</v>
      </c>
      <c r="M13" s="77"/>
      <c r="N13" s="78"/>
    </row>
    <row r="14" spans="1:13" s="67" customFormat="1" ht="17.25" customHeight="1">
      <c r="A14" s="74" t="s">
        <v>20</v>
      </c>
      <c r="B14" s="75">
        <v>60882</v>
      </c>
      <c r="C14" s="75">
        <v>75479</v>
      </c>
      <c r="D14" s="75">
        <v>79533</v>
      </c>
      <c r="E14" s="75">
        <v>47728</v>
      </c>
      <c r="F14" s="75">
        <v>44383</v>
      </c>
      <c r="G14" s="75">
        <v>133358</v>
      </c>
      <c r="H14" s="75">
        <v>54575</v>
      </c>
      <c r="I14" s="75">
        <v>8691</v>
      </c>
      <c r="J14" s="75">
        <v>32931</v>
      </c>
      <c r="K14" s="75">
        <v>29516</v>
      </c>
      <c r="L14" s="76">
        <f t="shared" si="2"/>
        <v>567076</v>
      </c>
      <c r="M14" s="77"/>
    </row>
    <row r="15" spans="1:12" ht="17.25" customHeight="1">
      <c r="A15" s="14" t="s">
        <v>21</v>
      </c>
      <c r="B15" s="13">
        <v>6272</v>
      </c>
      <c r="C15" s="13">
        <v>9274</v>
      </c>
      <c r="D15" s="13">
        <v>7097</v>
      </c>
      <c r="E15" s="13">
        <v>5399</v>
      </c>
      <c r="F15" s="13">
        <v>3517</v>
      </c>
      <c r="G15" s="13">
        <v>9924</v>
      </c>
      <c r="H15" s="13">
        <v>7882</v>
      </c>
      <c r="I15" s="13">
        <v>1300</v>
      </c>
      <c r="J15" s="13">
        <v>2603</v>
      </c>
      <c r="K15" s="13">
        <v>2331</v>
      </c>
      <c r="L15" s="11">
        <f t="shared" si="2"/>
        <v>55599</v>
      </c>
    </row>
    <row r="16" spans="1:12" ht="17.25" customHeight="1">
      <c r="A16" s="15" t="s">
        <v>34</v>
      </c>
      <c r="B16" s="13">
        <f>B17+B18+B19</f>
        <v>7529</v>
      </c>
      <c r="C16" s="13">
        <f aca="true" t="shared" si="5" ref="C16:K16">C17+C18+C19</f>
        <v>10524</v>
      </c>
      <c r="D16" s="13">
        <f t="shared" si="5"/>
        <v>9973</v>
      </c>
      <c r="E16" s="13">
        <f t="shared" si="5"/>
        <v>6113</v>
      </c>
      <c r="F16" s="13">
        <f t="shared" si="5"/>
        <v>7230</v>
      </c>
      <c r="G16" s="13">
        <f t="shared" si="5"/>
        <v>17664</v>
      </c>
      <c r="H16" s="13">
        <f t="shared" si="5"/>
        <v>6159</v>
      </c>
      <c r="I16" s="13">
        <f t="shared" si="5"/>
        <v>1626</v>
      </c>
      <c r="J16" s="13">
        <f t="shared" si="5"/>
        <v>4235</v>
      </c>
      <c r="K16" s="13">
        <f t="shared" si="5"/>
        <v>3699</v>
      </c>
      <c r="L16" s="11">
        <f t="shared" si="2"/>
        <v>74752</v>
      </c>
    </row>
    <row r="17" spans="1:12" ht="17.25" customHeight="1">
      <c r="A17" s="14" t="s">
        <v>35</v>
      </c>
      <c r="B17" s="13">
        <v>7518</v>
      </c>
      <c r="C17" s="13">
        <v>10504</v>
      </c>
      <c r="D17" s="13">
        <v>9965</v>
      </c>
      <c r="E17" s="13">
        <v>6104</v>
      </c>
      <c r="F17" s="13">
        <v>7224</v>
      </c>
      <c r="G17" s="13">
        <v>17637</v>
      </c>
      <c r="H17" s="13">
        <v>6151</v>
      </c>
      <c r="I17" s="13">
        <v>1624</v>
      </c>
      <c r="J17" s="13">
        <v>4231</v>
      </c>
      <c r="K17" s="13">
        <v>3695</v>
      </c>
      <c r="L17" s="11">
        <f t="shared" si="2"/>
        <v>74653</v>
      </c>
    </row>
    <row r="18" spans="1:12" ht="17.25" customHeight="1">
      <c r="A18" s="14" t="s">
        <v>36</v>
      </c>
      <c r="B18" s="13">
        <v>7</v>
      </c>
      <c r="C18" s="13">
        <v>8</v>
      </c>
      <c r="D18" s="13">
        <v>6</v>
      </c>
      <c r="E18" s="13">
        <v>9</v>
      </c>
      <c r="F18" s="13">
        <v>5</v>
      </c>
      <c r="G18" s="13">
        <v>8</v>
      </c>
      <c r="H18" s="13">
        <v>3</v>
      </c>
      <c r="I18" s="13">
        <v>0</v>
      </c>
      <c r="J18" s="13">
        <v>2</v>
      </c>
      <c r="K18" s="13">
        <v>0</v>
      </c>
      <c r="L18" s="11">
        <f t="shared" si="2"/>
        <v>48</v>
      </c>
    </row>
    <row r="19" spans="1:12" ht="17.25" customHeight="1">
      <c r="A19" s="14" t="s">
        <v>37</v>
      </c>
      <c r="B19" s="13">
        <v>4</v>
      </c>
      <c r="C19" s="13">
        <v>12</v>
      </c>
      <c r="D19" s="13">
        <v>2</v>
      </c>
      <c r="E19" s="13">
        <v>0</v>
      </c>
      <c r="F19" s="13">
        <v>1</v>
      </c>
      <c r="G19" s="13">
        <v>19</v>
      </c>
      <c r="H19" s="13">
        <v>5</v>
      </c>
      <c r="I19" s="13">
        <v>2</v>
      </c>
      <c r="J19" s="13">
        <v>2</v>
      </c>
      <c r="K19" s="13">
        <v>4</v>
      </c>
      <c r="L19" s="11">
        <f t="shared" si="2"/>
        <v>51</v>
      </c>
    </row>
    <row r="20" spans="1:12" ht="17.25" customHeight="1">
      <c r="A20" s="16" t="s">
        <v>22</v>
      </c>
      <c r="B20" s="11">
        <f>+B21+B22+B23</f>
        <v>93532</v>
      </c>
      <c r="C20" s="11">
        <f aca="true" t="shared" si="6" ref="C20:K20">+C21+C22+C23</f>
        <v>108422</v>
      </c>
      <c r="D20" s="11">
        <f t="shared" si="6"/>
        <v>129327</v>
      </c>
      <c r="E20" s="11">
        <f t="shared" si="6"/>
        <v>67508</v>
      </c>
      <c r="F20" s="11">
        <f t="shared" si="6"/>
        <v>83887</v>
      </c>
      <c r="G20" s="11">
        <f t="shared" si="6"/>
        <v>222167</v>
      </c>
      <c r="H20" s="11">
        <f t="shared" si="6"/>
        <v>66609</v>
      </c>
      <c r="I20" s="11">
        <f t="shared" si="6"/>
        <v>17641</v>
      </c>
      <c r="J20" s="11">
        <f t="shared" si="6"/>
        <v>50010</v>
      </c>
      <c r="K20" s="11">
        <f t="shared" si="6"/>
        <v>39549</v>
      </c>
      <c r="L20" s="11">
        <f t="shared" si="2"/>
        <v>878652</v>
      </c>
    </row>
    <row r="21" spans="1:13" s="67" customFormat="1" ht="17.25" customHeight="1">
      <c r="A21" s="60" t="s">
        <v>23</v>
      </c>
      <c r="B21" s="75">
        <v>48538</v>
      </c>
      <c r="C21" s="75">
        <v>62343</v>
      </c>
      <c r="D21" s="75">
        <v>74313</v>
      </c>
      <c r="E21" s="75">
        <v>37915</v>
      </c>
      <c r="F21" s="75">
        <v>44573</v>
      </c>
      <c r="G21" s="75">
        <v>104605</v>
      </c>
      <c r="H21" s="75">
        <v>33749</v>
      </c>
      <c r="I21" s="75">
        <v>10670</v>
      </c>
      <c r="J21" s="75">
        <v>28007</v>
      </c>
      <c r="K21" s="75">
        <v>19730</v>
      </c>
      <c r="L21" s="76">
        <f t="shared" si="2"/>
        <v>464443</v>
      </c>
      <c r="M21" s="77"/>
    </row>
    <row r="22" spans="1:13" s="67" customFormat="1" ht="17.25" customHeight="1">
      <c r="A22" s="60" t="s">
        <v>24</v>
      </c>
      <c r="B22" s="75">
        <v>41932</v>
      </c>
      <c r="C22" s="75">
        <v>42509</v>
      </c>
      <c r="D22" s="75">
        <v>51713</v>
      </c>
      <c r="E22" s="75">
        <v>27676</v>
      </c>
      <c r="F22" s="75">
        <v>37409</v>
      </c>
      <c r="G22" s="75">
        <v>112005</v>
      </c>
      <c r="H22" s="75">
        <v>30265</v>
      </c>
      <c r="I22" s="75">
        <v>6464</v>
      </c>
      <c r="J22" s="75">
        <v>20742</v>
      </c>
      <c r="K22" s="75">
        <v>18773</v>
      </c>
      <c r="L22" s="76">
        <f t="shared" si="2"/>
        <v>389488</v>
      </c>
      <c r="M22" s="77"/>
    </row>
    <row r="23" spans="1:12" ht="17.25" customHeight="1">
      <c r="A23" s="12" t="s">
        <v>25</v>
      </c>
      <c r="B23" s="13">
        <v>3062</v>
      </c>
      <c r="C23" s="13">
        <v>3570</v>
      </c>
      <c r="D23" s="13">
        <v>3301</v>
      </c>
      <c r="E23" s="13">
        <v>1917</v>
      </c>
      <c r="F23" s="13">
        <v>1905</v>
      </c>
      <c r="G23" s="13">
        <v>5557</v>
      </c>
      <c r="H23" s="13">
        <v>2595</v>
      </c>
      <c r="I23" s="13">
        <v>507</v>
      </c>
      <c r="J23" s="13">
        <v>1261</v>
      </c>
      <c r="K23" s="13">
        <v>1046</v>
      </c>
      <c r="L23" s="11">
        <f t="shared" si="2"/>
        <v>24721</v>
      </c>
    </row>
    <row r="24" spans="1:13" ht="17.25" customHeight="1">
      <c r="A24" s="16" t="s">
        <v>26</v>
      </c>
      <c r="B24" s="13">
        <f>+B25+B26</f>
        <v>76869</v>
      </c>
      <c r="C24" s="13">
        <f aca="true" t="shared" si="7" ref="C24:K24">+C25+C26</f>
        <v>107967</v>
      </c>
      <c r="D24" s="13">
        <f t="shared" si="7"/>
        <v>120755</v>
      </c>
      <c r="E24" s="13">
        <f t="shared" si="7"/>
        <v>62409</v>
      </c>
      <c r="F24" s="13">
        <f t="shared" si="7"/>
        <v>54240</v>
      </c>
      <c r="G24" s="13">
        <f t="shared" si="7"/>
        <v>106501</v>
      </c>
      <c r="H24" s="13">
        <f t="shared" si="7"/>
        <v>50571</v>
      </c>
      <c r="I24" s="13">
        <f t="shared" si="7"/>
        <v>17190</v>
      </c>
      <c r="J24" s="13">
        <f t="shared" si="7"/>
        <v>51408</v>
      </c>
      <c r="K24" s="13">
        <f t="shared" si="7"/>
        <v>33850</v>
      </c>
      <c r="L24" s="11">
        <f t="shared" si="2"/>
        <v>681760</v>
      </c>
      <c r="M24" s="50"/>
    </row>
    <row r="25" spans="1:13" ht="17.25" customHeight="1">
      <c r="A25" s="12" t="s">
        <v>39</v>
      </c>
      <c r="B25" s="13">
        <v>46725</v>
      </c>
      <c r="C25" s="13">
        <v>66613</v>
      </c>
      <c r="D25" s="13">
        <v>75954</v>
      </c>
      <c r="E25" s="13">
        <v>41247</v>
      </c>
      <c r="F25" s="13">
        <v>30851</v>
      </c>
      <c r="G25" s="13">
        <v>63312</v>
      </c>
      <c r="H25" s="13">
        <v>31446</v>
      </c>
      <c r="I25" s="13">
        <v>12245</v>
      </c>
      <c r="J25" s="13">
        <v>31626</v>
      </c>
      <c r="K25" s="13">
        <v>19767</v>
      </c>
      <c r="L25" s="11">
        <f t="shared" si="2"/>
        <v>419786</v>
      </c>
      <c r="M25" s="49"/>
    </row>
    <row r="26" spans="1:13" ht="17.25" customHeight="1">
      <c r="A26" s="12" t="s">
        <v>40</v>
      </c>
      <c r="B26" s="13">
        <v>30144</v>
      </c>
      <c r="C26" s="13">
        <v>41354</v>
      </c>
      <c r="D26" s="13">
        <v>44801</v>
      </c>
      <c r="E26" s="13">
        <v>21162</v>
      </c>
      <c r="F26" s="13">
        <v>23389</v>
      </c>
      <c r="G26" s="13">
        <v>43189</v>
      </c>
      <c r="H26" s="13">
        <v>19125</v>
      </c>
      <c r="I26" s="13">
        <v>4945</v>
      </c>
      <c r="J26" s="13">
        <v>19782</v>
      </c>
      <c r="K26" s="13">
        <v>14083</v>
      </c>
      <c r="L26" s="11">
        <f t="shared" si="2"/>
        <v>261974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2492</v>
      </c>
      <c r="I27" s="11">
        <v>0</v>
      </c>
      <c r="J27" s="11">
        <v>0</v>
      </c>
      <c r="K27" s="11">
        <v>0</v>
      </c>
      <c r="L27" s="11">
        <f t="shared" si="2"/>
        <v>2492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61</v>
      </c>
      <c r="L29" s="11">
        <f t="shared" si="2"/>
        <v>61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25825.04</v>
      </c>
      <c r="I37" s="19">
        <v>0</v>
      </c>
      <c r="J37" s="19">
        <v>0</v>
      </c>
      <c r="K37" s="19">
        <v>0</v>
      </c>
      <c r="L37" s="23">
        <f>SUM(B37:K37)</f>
        <v>25825.04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1065330.33</v>
      </c>
      <c r="C49" s="22">
        <f aca="true" t="shared" si="11" ref="C49:H49">+C50+C62</f>
        <v>1578070.5199999998</v>
      </c>
      <c r="D49" s="22">
        <f t="shared" si="11"/>
        <v>1877022.45</v>
      </c>
      <c r="E49" s="22">
        <f t="shared" si="11"/>
        <v>922865.5299999999</v>
      </c>
      <c r="F49" s="22">
        <f t="shared" si="11"/>
        <v>879781.1100000001</v>
      </c>
      <c r="G49" s="22">
        <f t="shared" si="11"/>
        <v>1816992.1300000001</v>
      </c>
      <c r="H49" s="22">
        <f t="shared" si="11"/>
        <v>895308.3500000001</v>
      </c>
      <c r="I49" s="22">
        <f>+I50+I62</f>
        <v>335431.31</v>
      </c>
      <c r="J49" s="22">
        <f>+J50+J62</f>
        <v>643588.93</v>
      </c>
      <c r="K49" s="22">
        <f>+K50+K62</f>
        <v>475939.56</v>
      </c>
      <c r="L49" s="22">
        <f aca="true" t="shared" si="12" ref="L49:L62">SUM(B49:K49)</f>
        <v>10490330.22</v>
      </c>
    </row>
    <row r="50" spans="1:12" ht="17.25" customHeight="1">
      <c r="A50" s="16" t="s">
        <v>60</v>
      </c>
      <c r="B50" s="23">
        <f>SUM(B51:B61)</f>
        <v>1048382.4700000001</v>
      </c>
      <c r="C50" s="23">
        <f aca="true" t="shared" si="13" ref="C50:K50">SUM(C51:C61)</f>
        <v>1554607.6199999999</v>
      </c>
      <c r="D50" s="23">
        <f t="shared" si="13"/>
        <v>1853581.71</v>
      </c>
      <c r="E50" s="23">
        <f t="shared" si="13"/>
        <v>899429.09</v>
      </c>
      <c r="F50" s="23">
        <f t="shared" si="13"/>
        <v>865865.9600000001</v>
      </c>
      <c r="G50" s="23">
        <f t="shared" si="13"/>
        <v>1794460.9000000001</v>
      </c>
      <c r="H50" s="23">
        <f t="shared" si="13"/>
        <v>879088.8400000001</v>
      </c>
      <c r="I50" s="23">
        <f t="shared" si="13"/>
        <v>335431.31</v>
      </c>
      <c r="J50" s="23">
        <f t="shared" si="13"/>
        <v>629613.81</v>
      </c>
      <c r="K50" s="23">
        <f t="shared" si="13"/>
        <v>475939.56</v>
      </c>
      <c r="L50" s="23">
        <f t="shared" si="12"/>
        <v>10336401.270000001</v>
      </c>
    </row>
    <row r="51" spans="1:12" ht="17.25" customHeight="1">
      <c r="A51" s="34" t="s">
        <v>61</v>
      </c>
      <c r="B51" s="23">
        <f aca="true" t="shared" si="14" ref="B51:H51">ROUND(B32*B7,2)</f>
        <v>1044290.79</v>
      </c>
      <c r="C51" s="23">
        <f t="shared" si="14"/>
        <v>1548833.9</v>
      </c>
      <c r="D51" s="23">
        <f t="shared" si="14"/>
        <v>1847195.95</v>
      </c>
      <c r="E51" s="23">
        <f t="shared" si="14"/>
        <v>895983.69</v>
      </c>
      <c r="F51" s="23">
        <f t="shared" si="14"/>
        <v>862489.04</v>
      </c>
      <c r="G51" s="23">
        <f t="shared" si="14"/>
        <v>1787030.82</v>
      </c>
      <c r="H51" s="23">
        <f t="shared" si="14"/>
        <v>849548.76</v>
      </c>
      <c r="I51" s="23">
        <f>ROUND(I32*I7,2)</f>
        <v>334365.59</v>
      </c>
      <c r="J51" s="23">
        <f>ROUND(J32*J7,2)</f>
        <v>627396.77</v>
      </c>
      <c r="K51" s="23">
        <f>ROUND(K32*K7,2)</f>
        <v>470239.44</v>
      </c>
      <c r="L51" s="23">
        <f t="shared" si="12"/>
        <v>10267374.75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25825.04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25825.04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22531.23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153928.94999999998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-101504</v>
      </c>
      <c r="C66" s="35">
        <f t="shared" si="15"/>
        <v>-156004.03</v>
      </c>
      <c r="D66" s="35">
        <f t="shared" si="15"/>
        <v>-141095.75</v>
      </c>
      <c r="E66" s="35">
        <f t="shared" si="15"/>
        <v>-88348</v>
      </c>
      <c r="F66" s="35">
        <f t="shared" si="15"/>
        <v>-54512</v>
      </c>
      <c r="G66" s="35">
        <f t="shared" si="15"/>
        <v>-120220</v>
      </c>
      <c r="H66" s="35">
        <f t="shared" si="15"/>
        <v>-103152</v>
      </c>
      <c r="I66" s="35">
        <f t="shared" si="15"/>
        <v>-91983.88</v>
      </c>
      <c r="J66" s="35">
        <f t="shared" si="15"/>
        <v>-52692</v>
      </c>
      <c r="K66" s="35">
        <f t="shared" si="15"/>
        <v>-40464.65</v>
      </c>
      <c r="L66" s="35">
        <f aca="true" t="shared" si="16" ref="L66:L116">SUM(B66:K66)</f>
        <v>-949976.31</v>
      </c>
    </row>
    <row r="67" spans="1:12" ht="18.75" customHeight="1">
      <c r="A67" s="16" t="s">
        <v>73</v>
      </c>
      <c r="B67" s="35">
        <f aca="true" t="shared" si="17" ref="B67:K67">B68+B69+B70+B71+B72+B73</f>
        <v>-101504</v>
      </c>
      <c r="C67" s="35">
        <f t="shared" si="17"/>
        <v>-155984</v>
      </c>
      <c r="D67" s="35">
        <f t="shared" si="17"/>
        <v>-140028</v>
      </c>
      <c r="E67" s="35">
        <f t="shared" si="17"/>
        <v>-88348</v>
      </c>
      <c r="F67" s="35">
        <f t="shared" si="17"/>
        <v>-54512</v>
      </c>
      <c r="G67" s="35">
        <f t="shared" si="17"/>
        <v>-118220</v>
      </c>
      <c r="H67" s="35">
        <f t="shared" si="17"/>
        <v>-103152</v>
      </c>
      <c r="I67" s="35">
        <f t="shared" si="17"/>
        <v>-22100</v>
      </c>
      <c r="J67" s="35">
        <f t="shared" si="17"/>
        <v>-52692</v>
      </c>
      <c r="K67" s="35">
        <f t="shared" si="17"/>
        <v>-40084</v>
      </c>
      <c r="L67" s="35">
        <f t="shared" si="16"/>
        <v>-876624</v>
      </c>
    </row>
    <row r="68" spans="1:13" s="67" customFormat="1" ht="18.75" customHeight="1">
      <c r="A68" s="60" t="s">
        <v>144</v>
      </c>
      <c r="B68" s="63">
        <f>-ROUND(B9*$D$3,2)</f>
        <v>-101504</v>
      </c>
      <c r="C68" s="63">
        <f aca="true" t="shared" si="18" ref="C68:J68">-ROUND(C9*$D$3,2)</f>
        <v>-155984</v>
      </c>
      <c r="D68" s="63">
        <f t="shared" si="18"/>
        <v>-140028</v>
      </c>
      <c r="E68" s="63">
        <f t="shared" si="18"/>
        <v>-88348</v>
      </c>
      <c r="F68" s="63">
        <f t="shared" si="18"/>
        <v>-54512</v>
      </c>
      <c r="G68" s="63">
        <f t="shared" si="18"/>
        <v>-118220</v>
      </c>
      <c r="H68" s="63">
        <f t="shared" si="18"/>
        <v>-103152</v>
      </c>
      <c r="I68" s="63">
        <f t="shared" si="18"/>
        <v>-22100</v>
      </c>
      <c r="J68" s="63">
        <f t="shared" si="18"/>
        <v>-52692</v>
      </c>
      <c r="K68" s="63">
        <f>-ROUND((K9+K29)*$D$3,2)</f>
        <v>-40084</v>
      </c>
      <c r="L68" s="63">
        <f t="shared" si="16"/>
        <v>-876624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963826.3300000001</v>
      </c>
      <c r="C114" s="24">
        <f t="shared" si="20"/>
        <v>1422066.4899999998</v>
      </c>
      <c r="D114" s="24">
        <f t="shared" si="20"/>
        <v>1735926.7</v>
      </c>
      <c r="E114" s="24">
        <f t="shared" si="20"/>
        <v>834517.5299999999</v>
      </c>
      <c r="F114" s="24">
        <f t="shared" si="20"/>
        <v>825269.1100000001</v>
      </c>
      <c r="G114" s="24">
        <f t="shared" si="20"/>
        <v>1696772.1300000001</v>
      </c>
      <c r="H114" s="24">
        <f t="shared" si="20"/>
        <v>776432.28</v>
      </c>
      <c r="I114" s="24">
        <f>+I115+I116</f>
        <v>243447.43</v>
      </c>
      <c r="J114" s="24">
        <f>+J115+J116</f>
        <v>590896.93</v>
      </c>
      <c r="K114" s="24">
        <f>+K115+K116</f>
        <v>435474.91</v>
      </c>
      <c r="L114" s="45">
        <f t="shared" si="16"/>
        <v>9524629.84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946878.4700000001</v>
      </c>
      <c r="C115" s="24">
        <f t="shared" si="21"/>
        <v>1398603.5899999999</v>
      </c>
      <c r="D115" s="24">
        <f t="shared" si="21"/>
        <v>1712485.96</v>
      </c>
      <c r="E115" s="24">
        <f t="shared" si="21"/>
        <v>811081.09</v>
      </c>
      <c r="F115" s="24">
        <f t="shared" si="21"/>
        <v>811353.9600000001</v>
      </c>
      <c r="G115" s="24">
        <f t="shared" si="21"/>
        <v>1674240.9000000001</v>
      </c>
      <c r="H115" s="24">
        <f t="shared" si="21"/>
        <v>775936.8400000001</v>
      </c>
      <c r="I115" s="24">
        <f t="shared" si="21"/>
        <v>243447.43</v>
      </c>
      <c r="J115" s="24">
        <f t="shared" si="21"/>
        <v>576921.81</v>
      </c>
      <c r="K115" s="24">
        <f t="shared" si="21"/>
        <v>435474.91</v>
      </c>
      <c r="L115" s="45">
        <f t="shared" si="16"/>
        <v>9386424.96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22531.23</v>
      </c>
      <c r="H116" s="24">
        <f t="shared" si="22"/>
        <v>495.4399999999987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138204.88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63">
        <v>-15724.070000000002</v>
      </c>
      <c r="I117" s="19">
        <v>0</v>
      </c>
      <c r="J117" s="19">
        <v>0</v>
      </c>
      <c r="K117" s="19">
        <v>0</v>
      </c>
      <c r="L117" s="63">
        <f>SUM(B117:J117)</f>
        <v>-15724.070000000002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9524629.839999998</v>
      </c>
      <c r="M122" s="51"/>
    </row>
    <row r="123" spans="1:12" ht="18.75" customHeight="1">
      <c r="A123" s="26" t="s">
        <v>123</v>
      </c>
      <c r="B123" s="27">
        <v>121903.32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121903.32</v>
      </c>
    </row>
    <row r="124" spans="1:12" ht="18.75" customHeight="1">
      <c r="A124" s="26" t="s">
        <v>124</v>
      </c>
      <c r="B124" s="27">
        <v>841923.02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841923.02</v>
      </c>
    </row>
    <row r="125" spans="1:12" ht="18.75" customHeight="1">
      <c r="A125" s="26" t="s">
        <v>125</v>
      </c>
      <c r="B125" s="38">
        <v>0</v>
      </c>
      <c r="C125" s="27">
        <v>1422066.49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1422066.49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1616052.67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1616052.67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119874.02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119874.02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826172.36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826172.36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8345.17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8345.17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234037.76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234037.76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68557.13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68557.13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522674.22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522674.22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510476.05</v>
      </c>
      <c r="H134" s="38">
        <v>0</v>
      </c>
      <c r="I134" s="38">
        <v>0</v>
      </c>
      <c r="J134" s="38">
        <v>0</v>
      </c>
      <c r="K134" s="38"/>
      <c r="L134" s="39">
        <f t="shared" si="23"/>
        <v>510476.05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45926.56</v>
      </c>
      <c r="H135" s="38">
        <v>0</v>
      </c>
      <c r="I135" s="38">
        <v>0</v>
      </c>
      <c r="J135" s="38">
        <v>0</v>
      </c>
      <c r="K135" s="38"/>
      <c r="L135" s="39">
        <f t="shared" si="23"/>
        <v>45926.56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235801.42</v>
      </c>
      <c r="H136" s="38">
        <v>0</v>
      </c>
      <c r="I136" s="38">
        <v>0</v>
      </c>
      <c r="J136" s="38">
        <v>0</v>
      </c>
      <c r="K136" s="38"/>
      <c r="L136" s="39">
        <f t="shared" si="23"/>
        <v>235801.42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213943.72</v>
      </c>
      <c r="H137" s="38">
        <v>0</v>
      </c>
      <c r="I137" s="38">
        <v>0</v>
      </c>
      <c r="J137" s="38">
        <v>0</v>
      </c>
      <c r="K137" s="38"/>
      <c r="L137" s="39">
        <f t="shared" si="23"/>
        <v>213943.72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690624.37</v>
      </c>
      <c r="H138" s="38">
        <v>0</v>
      </c>
      <c r="I138" s="38">
        <v>0</v>
      </c>
      <c r="J138" s="38">
        <v>0</v>
      </c>
      <c r="K138" s="38"/>
      <c r="L138" s="39">
        <f t="shared" si="23"/>
        <v>690624.37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265000.41</v>
      </c>
      <c r="I139" s="38">
        <v>0</v>
      </c>
      <c r="J139" s="38">
        <v>0</v>
      </c>
      <c r="K139" s="38"/>
      <c r="L139" s="39">
        <f t="shared" si="23"/>
        <v>265000.41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511431.88</v>
      </c>
      <c r="I140" s="38">
        <v>0</v>
      </c>
      <c r="J140" s="38">
        <v>0</v>
      </c>
      <c r="K140" s="38"/>
      <c r="L140" s="39">
        <f t="shared" si="23"/>
        <v>511431.88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243447.43</v>
      </c>
      <c r="J141" s="38">
        <v>0</v>
      </c>
      <c r="K141" s="38"/>
      <c r="L141" s="39">
        <f t="shared" si="23"/>
        <v>243447.43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590896.93</v>
      </c>
      <c r="K142" s="38"/>
      <c r="L142" s="39">
        <f t="shared" si="23"/>
        <v>590896.93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435474.91</v>
      </c>
      <c r="L143" s="42">
        <f t="shared" si="23"/>
        <v>435474.91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590896.93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2018-10-29T19:44:30Z</dcterms:modified>
  <cp:category/>
  <cp:version/>
  <cp:contentType/>
  <cp:contentStatus/>
</cp:coreProperties>
</file>