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<sst xmlns="http://schemas.openxmlformats.org/spreadsheetml/2006/main" count="148" uniqueCount="148">
  <si>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</si>
  <si>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</si>
  <si>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</si>
  <si>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</si>
  <si>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</si>
  <si>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</si>
  <si>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</si>
  <si>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</si>
  <si>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</si>
  <si>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</si>
  <si>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</si>
  <si>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</si>
  <si>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</si>
  <si>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</si>
  <si>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</si>
  <si>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</si>
  <si>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</si>
  <si>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</si>
  <si>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</si>
  <si>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</si>
  <si>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</si>
  <si>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</si>
  <si>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</si>
  <si>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</si>
  <si>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</si>
  <si>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</si>
  <si>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</si>
  <si>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</si>
  <si>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</si>
  <si>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</si>
  <si>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</si>
  <si>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</si>
  <si>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</si>
  <si>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</si>
  <si>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</si>
  <si>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</si>
  <si>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</si>
  <si>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</si>
  <si>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</si>
  <si>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</si>
  <si>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</si>
  <si>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</si>
  <si>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</si>
  <si>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</si>
  <si>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</si>
  <si>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</si>
  <si>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</si>
  <si>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</si>
  <si>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</si>
  <si>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</si>
  <si>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</si>
  <si>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</si>
  <si>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</si>
  <si>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</si>
  <si>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</si>
  <si>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</si>
  <si>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</si>
  <si>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</si>
  <si>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</si>
  <si>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</si>
  <si>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</si>
  <si>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</si>
  <si>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</si>
  <si>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</si>
  <si>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</si>
  <si>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</si>
  <si>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</si>
  <si>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</si>
  <si>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</si>
  <si>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</si>
  <si>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</si>
  <si>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</si>
  <si>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</si>
  <si>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</si>
  <si>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</si>
  <si>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</si>
  <si>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</si>
  <si>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</si>
  <si>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</si>
  <si>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</si>
  <si>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</si>
  <si>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</si>
  <si>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</si>
  <si>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</si>
  <si>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</si>
  <si>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</si>
  <si>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</si>
  <si>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</si>
  <si>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</si>
  <si>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</si>
  <si>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</si>
  <si>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</si>
  <si>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</si>
  <si>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</si>
  <si>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</si>
  <si>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</si>
  <si>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</si>
  <si>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</si>
  <si>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</si>
  <si>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</si>
  <si>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</si>
  <si>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</si>
  <si>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</si>
  <si>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</si>
  <si>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</si>
  <si>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</si>
  <si>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</si>
  <si>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</si>
  <si>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</si>
  <si>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</si>
  <si>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</si>
  <si>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</si>
  <si>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</si>
  <si>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</si>
  <si>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</si>
  <si>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</si>
  <si>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</si>
  <si>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</si>
  <si>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</si>
  <si>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</si>
  <si>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</si>
  <si>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</si>
  <si>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</si>
  <si>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</si>
  <si>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</si>
  <si>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</si>
  <si>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</si>
  <si>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</si>
  <si>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</si>
  <si>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</si>
  <si>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</si>
  <si>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</si>
  <si>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</si>
  <si>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</si>
  <si>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</si>
  <si>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</si>
  <si>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</si>
  <si>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</si>
  <si>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</si>
  <si>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</si>
  <si>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</si>
  <si>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</si>
  <si>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</si>
  <si>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</si>
  <si>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</si>
  <si>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19/10/18 - VENCIMENTO 26/10/18</t>
  </si>
  <si>
    <t>7.4. Revisão de Remuneração pelo Serviço Atende ¹</t>
  </si>
  <si>
    <t>¹ Frota operacional e horas extras.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</si>
</sst>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44" fontId="34" fillId="0" borderId="14" xfId="0" applyNumberFormat="1" applyFont="1" applyFill="1" applyBorder="1" applyAlignment="1">
      <alignment horizontal="left" vertical="center" inden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576833</v>
      </c>
      <c r="C7" s="9">
        <f t="shared" si="0"/>
        <v>767305</v>
      </c>
      <c r="D7" s="9">
        <f t="shared" si="0"/>
        <v>770920</v>
      </c>
      <c r="E7" s="9">
        <f t="shared" si="0"/>
        <v>507145</v>
      </c>
      <c r="F7" s="9">
        <f t="shared" si="0"/>
        <v>435917</v>
      </c>
      <c r="G7" s="9">
        <f t="shared" si="0"/>
        <v>1137724</v>
      </c>
      <c r="H7" s="9">
        <f t="shared" si="0"/>
        <v>522964</v>
      </c>
      <c r="I7" s="9">
        <f t="shared" si="0"/>
        <v>113619</v>
      </c>
      <c r="J7" s="9">
        <f t="shared" si="0"/>
        <v>311345</v>
      </c>
      <c r="K7" s="9">
        <f t="shared" si="0"/>
        <v>256224</v>
      </c>
      <c r="L7" s="9">
        <f t="shared" si="0"/>
        <v>5399996</v>
      </c>
      <c r="M7" s="49"/>
    </row>
    <row r="8" spans="1:12" ht="17.25" customHeight="1">
      <c r="A8" s="10" t="s">
        <v>38</v>
      </c>
      <c r="B8" s="11">
        <f>B9+B12+B16</f>
        <v>280037</v>
      </c>
      <c r="C8" s="11">
        <f aca="true" t="shared" si="1" ref="C8:K8">C9+C12+C16</f>
        <v>382340</v>
      </c>
      <c r="D8" s="11">
        <f t="shared" si="1"/>
        <v>357046</v>
      </c>
      <c r="E8" s="11">
        <f t="shared" si="1"/>
        <v>256165</v>
      </c>
      <c r="F8" s="11">
        <f t="shared" si="1"/>
        <v>199427</v>
      </c>
      <c r="G8" s="11">
        <f t="shared" si="1"/>
        <v>549810</v>
      </c>
      <c r="H8" s="11">
        <f t="shared" si="1"/>
        <v>277297</v>
      </c>
      <c r="I8" s="11">
        <f t="shared" si="1"/>
        <v>51068</v>
      </c>
      <c r="J8" s="11">
        <f t="shared" si="1"/>
        <v>145077</v>
      </c>
      <c r="K8" s="11">
        <f t="shared" si="1"/>
        <v>129500</v>
      </c>
      <c r="L8" s="11">
        <f aca="true" t="shared" si="2" ref="L8:L29">SUM(B8:K8)</f>
        <v>2627767</v>
      </c>
    </row>
    <row r="9" spans="1:12" ht="17.25" customHeight="1">
      <c r="A9" s="15" t="s">
        <v>16</v>
      </c>
      <c r="B9" s="13">
        <f>+B10+B11</f>
        <v>33307</v>
      </c>
      <c r="C9" s="13">
        <f aca="true" t="shared" si="3" ref="C9:K9">+C10+C11</f>
        <v>48619</v>
      </c>
      <c r="D9" s="13">
        <f t="shared" si="3"/>
        <v>40825</v>
      </c>
      <c r="E9" s="13">
        <f t="shared" si="3"/>
        <v>30648</v>
      </c>
      <c r="F9" s="13">
        <f t="shared" si="3"/>
        <v>18982</v>
      </c>
      <c r="G9" s="13">
        <f t="shared" si="3"/>
        <v>43026</v>
      </c>
      <c r="H9" s="13">
        <f t="shared" si="3"/>
        <v>40533</v>
      </c>
      <c r="I9" s="13">
        <f t="shared" si="3"/>
        <v>6910</v>
      </c>
      <c r="J9" s="13">
        <f t="shared" si="3"/>
        <v>15448</v>
      </c>
      <c r="K9" s="13">
        <f t="shared" si="3"/>
        <v>14102</v>
      </c>
      <c r="L9" s="11">
        <f t="shared" si="2"/>
        <v>292400</v>
      </c>
    </row>
    <row r="10" spans="1:12" ht="17.25" customHeight="1">
      <c r="A10" s="29" t="s">
        <v>17</v>
      </c>
      <c r="B10" s="13">
        <v>33307</v>
      </c>
      <c r="C10" s="13">
        <v>48619</v>
      </c>
      <c r="D10" s="13">
        <v>40825</v>
      </c>
      <c r="E10" s="13">
        <v>30648</v>
      </c>
      <c r="F10" s="13">
        <v>18982</v>
      </c>
      <c r="G10" s="13">
        <v>43026</v>
      </c>
      <c r="H10" s="13">
        <v>40533</v>
      </c>
      <c r="I10" s="13">
        <v>6910</v>
      </c>
      <c r="J10" s="13">
        <v>15448</v>
      </c>
      <c r="K10" s="13">
        <v>14102</v>
      </c>
      <c r="L10" s="11">
        <f t="shared" si="2"/>
        <v>292400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234921</v>
      </c>
      <c r="C12" s="17">
        <f t="shared" si="4"/>
        <v>316963</v>
      </c>
      <c r="D12" s="17">
        <f t="shared" si="4"/>
        <v>301306</v>
      </c>
      <c r="E12" s="17">
        <f t="shared" si="4"/>
        <v>214893</v>
      </c>
      <c r="F12" s="17">
        <f t="shared" si="4"/>
        <v>169345</v>
      </c>
      <c r="G12" s="17">
        <f t="shared" si="4"/>
        <v>477974</v>
      </c>
      <c r="H12" s="17">
        <f t="shared" si="4"/>
        <v>225157</v>
      </c>
      <c r="I12" s="17">
        <f t="shared" si="4"/>
        <v>41609</v>
      </c>
      <c r="J12" s="17">
        <f t="shared" si="4"/>
        <v>123425</v>
      </c>
      <c r="K12" s="17">
        <f t="shared" si="4"/>
        <v>109442</v>
      </c>
      <c r="L12" s="11">
        <f t="shared" si="2"/>
        <v>2215035</v>
      </c>
    </row>
    <row r="13" spans="1:14" s="67" customFormat="1" ht="17.25" customHeight="1">
      <c r="A13" s="74" t="s">
        <v>19</v>
      </c>
      <c r="B13" s="75">
        <v>107623</v>
      </c>
      <c r="C13" s="75">
        <v>154483</v>
      </c>
      <c r="D13" s="75">
        <v>150943</v>
      </c>
      <c r="E13" s="75">
        <v>103172</v>
      </c>
      <c r="F13" s="75">
        <v>83038</v>
      </c>
      <c r="G13" s="75">
        <v>217293</v>
      </c>
      <c r="H13" s="75">
        <v>98321</v>
      </c>
      <c r="I13" s="75">
        <v>21652</v>
      </c>
      <c r="J13" s="75">
        <v>61730</v>
      </c>
      <c r="K13" s="75">
        <v>50463</v>
      </c>
      <c r="L13" s="76">
        <f t="shared" si="2"/>
        <v>1048718</v>
      </c>
      <c r="M13" s="77"/>
      <c r="N13" s="78"/>
    </row>
    <row r="14" spans="1:13" s="67" customFormat="1" ht="17.25" customHeight="1">
      <c r="A14" s="74" t="s">
        <v>20</v>
      </c>
      <c r="B14" s="75">
        <v>111545</v>
      </c>
      <c r="C14" s="75">
        <v>139511</v>
      </c>
      <c r="D14" s="75">
        <v>133393</v>
      </c>
      <c r="E14" s="75">
        <v>97126</v>
      </c>
      <c r="F14" s="75">
        <v>77311</v>
      </c>
      <c r="G14" s="75">
        <v>235626</v>
      </c>
      <c r="H14" s="75">
        <v>104798</v>
      </c>
      <c r="I14" s="75">
        <v>16459</v>
      </c>
      <c r="J14" s="75">
        <v>55909</v>
      </c>
      <c r="K14" s="75">
        <v>53069</v>
      </c>
      <c r="L14" s="76">
        <f t="shared" si="2"/>
        <v>1024747</v>
      </c>
      <c r="M14" s="77"/>
    </row>
    <row r="15" spans="1:12" ht="17.25" customHeight="1">
      <c r="A15" s="14" t="s">
        <v>21</v>
      </c>
      <c r="B15" s="13">
        <v>15753</v>
      </c>
      <c r="C15" s="13">
        <v>22969</v>
      </c>
      <c r="D15" s="13">
        <v>16970</v>
      </c>
      <c r="E15" s="13">
        <v>14595</v>
      </c>
      <c r="F15" s="13">
        <v>8996</v>
      </c>
      <c r="G15" s="13">
        <v>25055</v>
      </c>
      <c r="H15" s="13">
        <v>22038</v>
      </c>
      <c r="I15" s="13">
        <v>3498</v>
      </c>
      <c r="J15" s="13">
        <v>5786</v>
      </c>
      <c r="K15" s="13">
        <v>5910</v>
      </c>
      <c r="L15" s="11">
        <f t="shared" si="2"/>
        <v>141570</v>
      </c>
    </row>
    <row r="16" spans="1:12" ht="17.25" customHeight="1">
      <c r="A16" s="15" t="s">
        <v>34</v>
      </c>
      <c r="B16" s="13">
        <f>B17+B18+B19</f>
        <v>11809</v>
      </c>
      <c r="C16" s="13">
        <f aca="true" t="shared" si="5" ref="C16:K16">C17+C18+C19</f>
        <v>16758</v>
      </c>
      <c r="D16" s="13">
        <f t="shared" si="5"/>
        <v>14915</v>
      </c>
      <c r="E16" s="13">
        <f t="shared" si="5"/>
        <v>10624</v>
      </c>
      <c r="F16" s="13">
        <f t="shared" si="5"/>
        <v>11100</v>
      </c>
      <c r="G16" s="13">
        <f t="shared" si="5"/>
        <v>28810</v>
      </c>
      <c r="H16" s="13">
        <f t="shared" si="5"/>
        <v>11607</v>
      </c>
      <c r="I16" s="13">
        <f t="shared" si="5"/>
        <v>2549</v>
      </c>
      <c r="J16" s="13">
        <f t="shared" si="5"/>
        <v>6204</v>
      </c>
      <c r="K16" s="13">
        <f t="shared" si="5"/>
        <v>5956</v>
      </c>
      <c r="L16" s="11">
        <f t="shared" si="2"/>
        <v>120332</v>
      </c>
    </row>
    <row r="17" spans="1:12" ht="17.25" customHeight="1">
      <c r="A17" s="14" t="s">
        <v>35</v>
      </c>
      <c r="B17" s="13">
        <v>11785</v>
      </c>
      <c r="C17" s="13">
        <v>16730</v>
      </c>
      <c r="D17" s="13">
        <v>14897</v>
      </c>
      <c r="E17" s="13">
        <v>10603</v>
      </c>
      <c r="F17" s="13">
        <v>11085</v>
      </c>
      <c r="G17" s="13">
        <v>28785</v>
      </c>
      <c r="H17" s="13">
        <v>11575</v>
      </c>
      <c r="I17" s="13">
        <v>2548</v>
      </c>
      <c r="J17" s="13">
        <v>6197</v>
      </c>
      <c r="K17" s="13">
        <v>5949</v>
      </c>
      <c r="L17" s="11">
        <f t="shared" si="2"/>
        <v>120154</v>
      </c>
    </row>
    <row r="18" spans="1:12" ht="17.25" customHeight="1">
      <c r="A18" s="14" t="s">
        <v>36</v>
      </c>
      <c r="B18" s="13">
        <v>15</v>
      </c>
      <c r="C18" s="13">
        <v>19</v>
      </c>
      <c r="D18" s="13">
        <v>15</v>
      </c>
      <c r="E18" s="13">
        <v>14</v>
      </c>
      <c r="F18" s="13">
        <v>11</v>
      </c>
      <c r="G18" s="13">
        <v>8</v>
      </c>
      <c r="H18" s="13">
        <v>18</v>
      </c>
      <c r="I18" s="13">
        <v>0</v>
      </c>
      <c r="J18" s="13">
        <v>2</v>
      </c>
      <c r="K18" s="13">
        <v>5</v>
      </c>
      <c r="L18" s="11">
        <f t="shared" si="2"/>
        <v>107</v>
      </c>
    </row>
    <row r="19" spans="1:12" ht="17.25" customHeight="1">
      <c r="A19" s="14" t="s">
        <v>37</v>
      </c>
      <c r="B19" s="13">
        <v>9</v>
      </c>
      <c r="C19" s="13">
        <v>9</v>
      </c>
      <c r="D19" s="13">
        <v>3</v>
      </c>
      <c r="E19" s="13">
        <v>7</v>
      </c>
      <c r="F19" s="13">
        <v>4</v>
      </c>
      <c r="G19" s="13">
        <v>17</v>
      </c>
      <c r="H19" s="13">
        <v>14</v>
      </c>
      <c r="I19" s="13">
        <v>1</v>
      </c>
      <c r="J19" s="13">
        <v>5</v>
      </c>
      <c r="K19" s="13">
        <v>2</v>
      </c>
      <c r="L19" s="11">
        <f t="shared" si="2"/>
        <v>71</v>
      </c>
    </row>
    <row r="20" spans="1:12" ht="17.25" customHeight="1">
      <c r="A20" s="16" t="s">
        <v>22</v>
      </c>
      <c r="B20" s="11">
        <f>+B21+B22+B23</f>
        <v>166862</v>
      </c>
      <c r="C20" s="11">
        <f aca="true" t="shared" si="6" ref="C20:K20">+C21+C22+C23</f>
        <v>193726</v>
      </c>
      <c r="D20" s="11">
        <f t="shared" si="6"/>
        <v>211505</v>
      </c>
      <c r="E20" s="11">
        <f t="shared" si="6"/>
        <v>131088</v>
      </c>
      <c r="F20" s="11">
        <f t="shared" si="6"/>
        <v>141410</v>
      </c>
      <c r="G20" s="11">
        <f t="shared" si="6"/>
        <v>391102</v>
      </c>
      <c r="H20" s="11">
        <f t="shared" si="6"/>
        <v>135423</v>
      </c>
      <c r="I20" s="11">
        <f t="shared" si="6"/>
        <v>31931</v>
      </c>
      <c r="J20" s="11">
        <f t="shared" si="6"/>
        <v>80669</v>
      </c>
      <c r="K20" s="11">
        <f t="shared" si="6"/>
        <v>69144</v>
      </c>
      <c r="L20" s="11">
        <f t="shared" si="2"/>
        <v>1552860</v>
      </c>
    </row>
    <row r="21" spans="1:13" s="67" customFormat="1" ht="17.25" customHeight="1">
      <c r="A21" s="60" t="s">
        <v>23</v>
      </c>
      <c r="B21" s="75">
        <v>85170</v>
      </c>
      <c r="C21" s="75">
        <v>109272</v>
      </c>
      <c r="D21" s="75">
        <v>120962</v>
      </c>
      <c r="E21" s="75">
        <v>72302</v>
      </c>
      <c r="F21" s="75">
        <v>78494</v>
      </c>
      <c r="G21" s="75">
        <v>196890</v>
      </c>
      <c r="H21" s="75">
        <v>72023</v>
      </c>
      <c r="I21" s="75">
        <v>18825</v>
      </c>
      <c r="J21" s="75">
        <v>45351</v>
      </c>
      <c r="K21" s="75">
        <v>35721</v>
      </c>
      <c r="L21" s="76">
        <f t="shared" si="2"/>
        <v>835010</v>
      </c>
      <c r="M21" s="77"/>
    </row>
    <row r="22" spans="1:13" s="67" customFormat="1" ht="17.25" customHeight="1">
      <c r="A22" s="60" t="s">
        <v>24</v>
      </c>
      <c r="B22" s="75">
        <v>74582</v>
      </c>
      <c r="C22" s="75">
        <v>75886</v>
      </c>
      <c r="D22" s="75">
        <v>83060</v>
      </c>
      <c r="E22" s="75">
        <v>53777</v>
      </c>
      <c r="F22" s="75">
        <v>58490</v>
      </c>
      <c r="G22" s="75">
        <v>181286</v>
      </c>
      <c r="H22" s="75">
        <v>56041</v>
      </c>
      <c r="I22" s="75">
        <v>11693</v>
      </c>
      <c r="J22" s="75">
        <v>32770</v>
      </c>
      <c r="K22" s="75">
        <v>31038</v>
      </c>
      <c r="L22" s="76">
        <f t="shared" si="2"/>
        <v>658623</v>
      </c>
      <c r="M22" s="77"/>
    </row>
    <row r="23" spans="1:12" ht="17.25" customHeight="1">
      <c r="A23" s="12" t="s">
        <v>25</v>
      </c>
      <c r="B23" s="13">
        <v>7110</v>
      </c>
      <c r="C23" s="13">
        <v>8568</v>
      </c>
      <c r="D23" s="13">
        <v>7483</v>
      </c>
      <c r="E23" s="13">
        <v>5009</v>
      </c>
      <c r="F23" s="13">
        <v>4426</v>
      </c>
      <c r="G23" s="13">
        <v>12926</v>
      </c>
      <c r="H23" s="13">
        <v>7359</v>
      </c>
      <c r="I23" s="13">
        <v>1413</v>
      </c>
      <c r="J23" s="13">
        <v>2548</v>
      </c>
      <c r="K23" s="13">
        <v>2385</v>
      </c>
      <c r="L23" s="11">
        <f t="shared" si="2"/>
        <v>59227</v>
      </c>
    </row>
    <row r="24" spans="1:13" ht="17.25" customHeight="1">
      <c r="A24" s="16" t="s">
        <v>26</v>
      </c>
      <c r="B24" s="13">
        <f>+B25+B26</f>
        <v>129934</v>
      </c>
      <c r="C24" s="13">
        <f aca="true" t="shared" si="7" ref="C24:K24">+C25+C26</f>
        <v>191239</v>
      </c>
      <c r="D24" s="13">
        <f t="shared" si="7"/>
        <v>202369</v>
      </c>
      <c r="E24" s="13">
        <f t="shared" si="7"/>
        <v>119892</v>
      </c>
      <c r="F24" s="13">
        <f t="shared" si="7"/>
        <v>95080</v>
      </c>
      <c r="G24" s="13">
        <f t="shared" si="7"/>
        <v>196812</v>
      </c>
      <c r="H24" s="13">
        <f t="shared" si="7"/>
        <v>103013</v>
      </c>
      <c r="I24" s="13">
        <f t="shared" si="7"/>
        <v>30620</v>
      </c>
      <c r="J24" s="13">
        <f t="shared" si="7"/>
        <v>85599</v>
      </c>
      <c r="K24" s="13">
        <f t="shared" si="7"/>
        <v>57580</v>
      </c>
      <c r="L24" s="11">
        <f t="shared" si="2"/>
        <v>1212138</v>
      </c>
      <c r="M24" s="50"/>
    </row>
    <row r="25" spans="1:13" ht="17.25" customHeight="1">
      <c r="A25" s="12" t="s">
        <v>39</v>
      </c>
      <c r="B25" s="13">
        <v>71866</v>
      </c>
      <c r="C25" s="13">
        <v>109796</v>
      </c>
      <c r="D25" s="13">
        <v>118098</v>
      </c>
      <c r="E25" s="13">
        <v>71783</v>
      </c>
      <c r="F25" s="13">
        <v>51527</v>
      </c>
      <c r="G25" s="13">
        <v>110625</v>
      </c>
      <c r="H25" s="13">
        <v>58664</v>
      </c>
      <c r="I25" s="13">
        <v>19625</v>
      </c>
      <c r="J25" s="13">
        <v>47331</v>
      </c>
      <c r="K25" s="13">
        <v>30856</v>
      </c>
      <c r="L25" s="11">
        <f t="shared" si="2"/>
        <v>690171</v>
      </c>
      <c r="M25" s="49"/>
    </row>
    <row r="26" spans="1:13" ht="17.25" customHeight="1">
      <c r="A26" s="12" t="s">
        <v>40</v>
      </c>
      <c r="B26" s="13">
        <v>58068</v>
      </c>
      <c r="C26" s="13">
        <v>81443</v>
      </c>
      <c r="D26" s="13">
        <v>84271</v>
      </c>
      <c r="E26" s="13">
        <v>48109</v>
      </c>
      <c r="F26" s="13">
        <v>43553</v>
      </c>
      <c r="G26" s="13">
        <v>86187</v>
      </c>
      <c r="H26" s="13">
        <v>44349</v>
      </c>
      <c r="I26" s="13">
        <v>10995</v>
      </c>
      <c r="J26" s="13">
        <v>38268</v>
      </c>
      <c r="K26" s="13">
        <v>26724</v>
      </c>
      <c r="L26" s="11">
        <f t="shared" si="2"/>
        <v>521967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7231</v>
      </c>
      <c r="I27" s="11">
        <v>0</v>
      </c>
      <c r="J27" s="11">
        <v>0</v>
      </c>
      <c r="K27" s="11">
        <v>0</v>
      </c>
      <c r="L27" s="11">
        <f t="shared" si="2"/>
        <v>7231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107</v>
      </c>
      <c r="L29" s="11">
        <f t="shared" si="2"/>
        <v>107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5.2077</v>
      </c>
      <c r="J31" s="32">
        <f t="shared" si="8"/>
        <v>3.262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5.2077</v>
      </c>
      <c r="J32" s="32">
        <v>3.262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10499.59</v>
      </c>
      <c r="I37" s="19">
        <v>0</v>
      </c>
      <c r="J37" s="19">
        <v>0</v>
      </c>
      <c r="K37" s="19">
        <v>0</v>
      </c>
      <c r="L37" s="23">
        <f>SUM(B37:K37)</f>
        <v>10499.59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23">
        <f t="shared" si="9"/>
        <v>1065.72</v>
      </c>
      <c r="J41" s="23">
        <f t="shared" si="9"/>
        <v>2217.04</v>
      </c>
      <c r="K41" s="23">
        <f t="shared" si="9"/>
        <v>1904.6</v>
      </c>
      <c r="L41" s="23">
        <f>SUM(B41:K41)</f>
        <v>39405.96000000001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59">
        <f t="shared" si="10"/>
        <v>1065.72</v>
      </c>
      <c r="J45" s="59">
        <f t="shared" si="10"/>
        <v>2217.04</v>
      </c>
      <c r="K45" s="59">
        <f t="shared" si="10"/>
        <v>1904.6</v>
      </c>
      <c r="L45" s="23">
        <f>SUM(B45:K45)</f>
        <v>39405.96000000001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61">
        <v>249</v>
      </c>
      <c r="J46" s="61">
        <v>518</v>
      </c>
      <c r="K46" s="61">
        <v>445</v>
      </c>
      <c r="L46" s="61">
        <f>SUM(B46:K46)</f>
        <v>9207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59">
        <v>4.28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1878490.5999999999</v>
      </c>
      <c r="C49" s="22">
        <f aca="true" t="shared" si="11" ref="C49:H49">+C50+C62</f>
        <v>2792633.43</v>
      </c>
      <c r="D49" s="22">
        <f t="shared" si="11"/>
        <v>3091845.37</v>
      </c>
      <c r="E49" s="22">
        <f t="shared" si="11"/>
        <v>1777041.96</v>
      </c>
      <c r="F49" s="22">
        <f t="shared" si="11"/>
        <v>1557112.02</v>
      </c>
      <c r="G49" s="22">
        <f t="shared" si="11"/>
        <v>3312057.9</v>
      </c>
      <c r="H49" s="22">
        <f t="shared" si="11"/>
        <v>1758316.7300000002</v>
      </c>
      <c r="I49" s="22">
        <f>+I50+I62</f>
        <v>592759.39</v>
      </c>
      <c r="J49" s="22">
        <f>+J50+J62</f>
        <v>1055426.74</v>
      </c>
      <c r="K49" s="22">
        <f>+K50+K62</f>
        <v>830459.55</v>
      </c>
      <c r="L49" s="22">
        <f aca="true" t="shared" si="12" ref="L49:L62">SUM(B49:K49)</f>
        <v>18646143.69</v>
      </c>
    </row>
    <row r="50" spans="1:12" ht="17.25" customHeight="1">
      <c r="A50" s="16" t="s">
        <v>60</v>
      </c>
      <c r="B50" s="23">
        <f>SUM(B51:B61)</f>
        <v>1861542.7399999998</v>
      </c>
      <c r="C50" s="23">
        <f aca="true" t="shared" si="13" ref="C50:K50">SUM(C51:C61)</f>
        <v>2769170.5300000003</v>
      </c>
      <c r="D50" s="23">
        <f t="shared" si="13"/>
        <v>3068404.63</v>
      </c>
      <c r="E50" s="23">
        <f t="shared" si="13"/>
        <v>1753605.52</v>
      </c>
      <c r="F50" s="23">
        <f t="shared" si="13"/>
        <v>1543196.87</v>
      </c>
      <c r="G50" s="23">
        <f t="shared" si="13"/>
        <v>3289526.67</v>
      </c>
      <c r="H50" s="23">
        <f t="shared" si="13"/>
        <v>1742097.2200000002</v>
      </c>
      <c r="I50" s="23">
        <f t="shared" si="13"/>
        <v>592759.39</v>
      </c>
      <c r="J50" s="23">
        <f t="shared" si="13"/>
        <v>1041451.62</v>
      </c>
      <c r="K50" s="23">
        <f t="shared" si="13"/>
        <v>830459.55</v>
      </c>
      <c r="L50" s="23">
        <f t="shared" si="12"/>
        <v>18492214.740000002</v>
      </c>
    </row>
    <row r="51" spans="1:12" ht="17.25" customHeight="1">
      <c r="A51" s="34" t="s">
        <v>61</v>
      </c>
      <c r="B51" s="23">
        <f aca="true" t="shared" si="14" ref="B51:H51">ROUND(B32*B7,2)</f>
        <v>1818350.67</v>
      </c>
      <c r="C51" s="23">
        <f t="shared" si="14"/>
        <v>2706514.93</v>
      </c>
      <c r="D51" s="23">
        <f t="shared" si="14"/>
        <v>2995255.48</v>
      </c>
      <c r="E51" s="23">
        <f t="shared" si="14"/>
        <v>1712831.52</v>
      </c>
      <c r="F51" s="23">
        <f t="shared" si="14"/>
        <v>1488438.6</v>
      </c>
      <c r="G51" s="23">
        <f t="shared" si="14"/>
        <v>3208836.77</v>
      </c>
      <c r="H51" s="23">
        <f t="shared" si="14"/>
        <v>1691213.28</v>
      </c>
      <c r="I51" s="23">
        <f>ROUND(I32*I7,2)</f>
        <v>591693.67</v>
      </c>
      <c r="J51" s="23">
        <f>ROUND(J32*J7,2)</f>
        <v>1015607.39</v>
      </c>
      <c r="K51" s="23">
        <f>ROUND(K32*K7,2)</f>
        <v>824759.43</v>
      </c>
      <c r="L51" s="23">
        <f t="shared" si="12"/>
        <v>18053501.74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144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10499.59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10499.59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36">
        <v>1065.72</v>
      </c>
      <c r="J57" s="36">
        <v>2217.04</v>
      </c>
      <c r="K57" s="36">
        <v>1904.6</v>
      </c>
      <c r="L57" s="23">
        <f t="shared" si="12"/>
        <v>39405.96000000001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3795.52</v>
      </c>
      <c r="L59" s="23">
        <f t="shared" si="12"/>
        <v>3795.52</v>
      </c>
    </row>
    <row r="60" spans="1:12" ht="17.25" customHeight="1">
      <c r="A60" s="12" t="s">
        <v>69</v>
      </c>
      <c r="B60" s="36">
        <v>39100.39</v>
      </c>
      <c r="C60" s="36">
        <v>56881.88</v>
      </c>
      <c r="D60" s="36">
        <v>66763.39</v>
      </c>
      <c r="E60" s="36">
        <v>37328.6</v>
      </c>
      <c r="F60" s="36">
        <v>51381.35</v>
      </c>
      <c r="G60" s="36">
        <v>73259.82</v>
      </c>
      <c r="H60" s="36">
        <v>36669.31</v>
      </c>
      <c r="I60" s="19">
        <v>0</v>
      </c>
      <c r="J60" s="36">
        <v>23627.19</v>
      </c>
      <c r="K60" s="19">
        <v>0</v>
      </c>
      <c r="L60" s="23">
        <f t="shared" si="12"/>
        <v>385011.93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16947.86</v>
      </c>
      <c r="C62" s="36">
        <v>23462.9</v>
      </c>
      <c r="D62" s="36">
        <v>23440.74</v>
      </c>
      <c r="E62" s="36">
        <v>23436.44</v>
      </c>
      <c r="F62" s="36">
        <v>13915.15</v>
      </c>
      <c r="G62" s="36">
        <v>22531.23</v>
      </c>
      <c r="H62" s="36">
        <v>16219.51</v>
      </c>
      <c r="I62" s="19">
        <v>0</v>
      </c>
      <c r="J62" s="36">
        <v>13975.12</v>
      </c>
      <c r="K62" s="19">
        <v>0</v>
      </c>
      <c r="L62" s="36">
        <f t="shared" si="12"/>
        <v>153928.94999999998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-226549.19</v>
      </c>
      <c r="C66" s="35">
        <f t="shared" si="15"/>
        <v>-272694.82</v>
      </c>
      <c r="D66" s="35">
        <f t="shared" si="15"/>
        <v>-227617.71000000002</v>
      </c>
      <c r="E66" s="35">
        <f t="shared" si="15"/>
        <v>-257061.72</v>
      </c>
      <c r="F66" s="35">
        <f t="shared" si="15"/>
        <v>-182896.28</v>
      </c>
      <c r="G66" s="35">
        <f t="shared" si="15"/>
        <v>-305226.85</v>
      </c>
      <c r="H66" s="35">
        <f t="shared" si="15"/>
        <v>-230556.09000000003</v>
      </c>
      <c r="I66" s="35">
        <f t="shared" si="15"/>
        <v>-169534.66999999998</v>
      </c>
      <c r="J66" s="35">
        <f t="shared" si="15"/>
        <v>-60985.36</v>
      </c>
      <c r="K66" s="35">
        <f t="shared" si="15"/>
        <v>-79240.91</v>
      </c>
      <c r="L66" s="35">
        <f aca="true" t="shared" si="16" ref="L66:L118">SUM(B66:K66)</f>
        <v>-2012363.5999999999</v>
      </c>
    </row>
    <row r="67" spans="1:12" ht="18.75" customHeight="1">
      <c r="A67" s="16" t="s">
        <v>73</v>
      </c>
      <c r="B67" s="35">
        <f aca="true" t="shared" si="17" ref="B67:K67">B68+B69+B70+B71+B72+B73</f>
        <v>-189654.48</v>
      </c>
      <c r="C67" s="35">
        <f t="shared" si="17"/>
        <v>-199140.51</v>
      </c>
      <c r="D67" s="35">
        <f t="shared" si="17"/>
        <v>-181914.85</v>
      </c>
      <c r="E67" s="35">
        <f t="shared" si="17"/>
        <v>-202958.52000000002</v>
      </c>
      <c r="F67" s="35">
        <f t="shared" si="17"/>
        <v>-137301.7</v>
      </c>
      <c r="G67" s="35">
        <f t="shared" si="17"/>
        <v>-241879.35</v>
      </c>
      <c r="H67" s="35">
        <f t="shared" si="17"/>
        <v>-162132</v>
      </c>
      <c r="I67" s="35">
        <f t="shared" si="17"/>
        <v>-27640</v>
      </c>
      <c r="J67" s="35">
        <f t="shared" si="17"/>
        <v>-61792</v>
      </c>
      <c r="K67" s="35">
        <f t="shared" si="17"/>
        <v>-56836</v>
      </c>
      <c r="L67" s="35">
        <f t="shared" si="16"/>
        <v>-1461249.4100000001</v>
      </c>
    </row>
    <row r="68" spans="1:13" s="67" customFormat="1" ht="18.75" customHeight="1">
      <c r="A68" s="60" t="s">
        <v>143</v>
      </c>
      <c r="B68" s="63">
        <f>-ROUND(B9*$D$3,2)</f>
        <v>-133228</v>
      </c>
      <c r="C68" s="63">
        <f aca="true" t="shared" si="18" ref="C68:J68">-ROUND(C9*$D$3,2)</f>
        <v>-194476</v>
      </c>
      <c r="D68" s="63">
        <f t="shared" si="18"/>
        <v>-163300</v>
      </c>
      <c r="E68" s="63">
        <f t="shared" si="18"/>
        <v>-122592</v>
      </c>
      <c r="F68" s="63">
        <f t="shared" si="18"/>
        <v>-75928</v>
      </c>
      <c r="G68" s="63">
        <f t="shared" si="18"/>
        <v>-172104</v>
      </c>
      <c r="H68" s="63">
        <f t="shared" si="18"/>
        <v>-162132</v>
      </c>
      <c r="I68" s="63">
        <f t="shared" si="18"/>
        <v>-27640</v>
      </c>
      <c r="J68" s="63">
        <f t="shared" si="18"/>
        <v>-61792</v>
      </c>
      <c r="K68" s="63">
        <f>-ROUND((K9+K29)*$D$3,2)</f>
        <v>-56836</v>
      </c>
      <c r="L68" s="63">
        <f t="shared" si="16"/>
        <v>-1170028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35">
        <v>-480</v>
      </c>
      <c r="C70" s="35">
        <v>-312</v>
      </c>
      <c r="D70" s="35">
        <v>-184</v>
      </c>
      <c r="E70" s="35">
        <v>-340</v>
      </c>
      <c r="F70" s="35">
        <v>-276</v>
      </c>
      <c r="G70" s="35">
        <v>-156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-1748</v>
      </c>
    </row>
    <row r="71" spans="1:12" ht="18.75" customHeight="1">
      <c r="A71" s="12" t="s">
        <v>76</v>
      </c>
      <c r="B71" s="35">
        <v>-2184</v>
      </c>
      <c r="C71" s="35">
        <v>-664</v>
      </c>
      <c r="D71" s="35">
        <v>-924</v>
      </c>
      <c r="E71" s="35">
        <v>-1300</v>
      </c>
      <c r="F71" s="35">
        <v>-588</v>
      </c>
      <c r="G71" s="35">
        <v>-524</v>
      </c>
      <c r="H71" s="19">
        <v>0</v>
      </c>
      <c r="I71" s="19">
        <v>0</v>
      </c>
      <c r="J71" s="19">
        <v>0</v>
      </c>
      <c r="K71" s="19">
        <v>0</v>
      </c>
      <c r="L71" s="35">
        <f t="shared" si="16"/>
        <v>-6184</v>
      </c>
    </row>
    <row r="72" spans="1:12" ht="18.75" customHeight="1">
      <c r="A72" s="12" t="s">
        <v>77</v>
      </c>
      <c r="B72" s="35">
        <v>-53762.48</v>
      </c>
      <c r="C72" s="35">
        <v>-3688.51</v>
      </c>
      <c r="D72" s="35">
        <v>-17506.85</v>
      </c>
      <c r="E72" s="35">
        <v>-78726.52</v>
      </c>
      <c r="F72" s="35">
        <v>-60509.7</v>
      </c>
      <c r="G72" s="35">
        <v>-69095.35</v>
      </c>
      <c r="H72" s="19">
        <v>0</v>
      </c>
      <c r="I72" s="19">
        <v>0</v>
      </c>
      <c r="J72" s="19">
        <v>0</v>
      </c>
      <c r="K72" s="19">
        <v>0</v>
      </c>
      <c r="L72" s="35">
        <f t="shared" si="16"/>
        <v>-283289.41000000003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63">
        <f aca="true" t="shared" si="19" ref="B74:K74">SUM(B75:B110)</f>
        <v>-31634.93</v>
      </c>
      <c r="C74" s="63">
        <f t="shared" si="19"/>
        <v>-72991.18</v>
      </c>
      <c r="D74" s="35">
        <f t="shared" si="19"/>
        <v>-57957.229999999996</v>
      </c>
      <c r="E74" s="63">
        <f t="shared" si="19"/>
        <v>-70626.86</v>
      </c>
      <c r="F74" s="35">
        <f t="shared" si="19"/>
        <v>-45552.02</v>
      </c>
      <c r="G74" s="35">
        <f t="shared" si="19"/>
        <v>-59208.89</v>
      </c>
      <c r="H74" s="63">
        <f t="shared" si="19"/>
        <v>-36480.51</v>
      </c>
      <c r="I74" s="35">
        <f t="shared" si="19"/>
        <v>-141894.66999999998</v>
      </c>
      <c r="J74" s="63">
        <f t="shared" si="19"/>
        <v>-16117.380000000001</v>
      </c>
      <c r="K74" s="63">
        <f t="shared" si="19"/>
        <v>-22404.91</v>
      </c>
      <c r="L74" s="63">
        <f t="shared" si="16"/>
        <v>-554868.58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-44391.6</v>
      </c>
      <c r="J75" s="19">
        <v>0</v>
      </c>
      <c r="K75" s="19">
        <v>0</v>
      </c>
      <c r="L75" s="35">
        <f t="shared" si="16"/>
        <v>-44391.6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-1067.75</v>
      </c>
      <c r="E77" s="19">
        <v>0</v>
      </c>
      <c r="F77" s="35">
        <v>0</v>
      </c>
      <c r="G77" s="19">
        <v>0</v>
      </c>
      <c r="H77" s="19">
        <v>0</v>
      </c>
      <c r="I77" s="44">
        <v>-2488.9</v>
      </c>
      <c r="J77" s="19">
        <v>0</v>
      </c>
      <c r="K77" s="44">
        <v>-380.65</v>
      </c>
      <c r="L77" s="63">
        <f t="shared" si="16"/>
        <v>-3937.3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44">
        <v>-60000</v>
      </c>
      <c r="J78" s="19">
        <v>0</v>
      </c>
      <c r="K78" s="19">
        <v>0</v>
      </c>
      <c r="L78" s="35">
        <f t="shared" si="16"/>
        <v>-60000</v>
      </c>
    </row>
    <row r="79" spans="1:12" ht="18.75" customHeight="1">
      <c r="A79" s="34" t="s">
        <v>84</v>
      </c>
      <c r="B79" s="35">
        <v>-13851.36</v>
      </c>
      <c r="C79" s="35">
        <v>-20107.73</v>
      </c>
      <c r="D79" s="35">
        <v>-19008.64</v>
      </c>
      <c r="E79" s="35">
        <v>-13330</v>
      </c>
      <c r="F79" s="35">
        <v>-11808.18</v>
      </c>
      <c r="G79" s="35">
        <v>-27914.09</v>
      </c>
      <c r="H79" s="35">
        <v>-13668.18</v>
      </c>
      <c r="I79" s="35">
        <v>-4805</v>
      </c>
      <c r="J79" s="35">
        <v>-9905.91</v>
      </c>
      <c r="K79" s="35">
        <v>-6510</v>
      </c>
      <c r="L79" s="63">
        <f t="shared" si="16"/>
        <v>-140909.09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35">
        <v>-17783.57</v>
      </c>
      <c r="C81" s="35">
        <v>-52863.42</v>
      </c>
      <c r="D81" s="35">
        <v>-37880.84</v>
      </c>
      <c r="E81" s="35">
        <v>-57296.86</v>
      </c>
      <c r="F81" s="35">
        <v>-33743.84</v>
      </c>
      <c r="G81" s="35">
        <v>-29294.8</v>
      </c>
      <c r="H81" s="35">
        <v>-22812.33</v>
      </c>
      <c r="I81" s="35">
        <v>-7205.79</v>
      </c>
      <c r="J81" s="35">
        <v>-6211.47</v>
      </c>
      <c r="K81" s="35">
        <v>-15514.26</v>
      </c>
      <c r="L81" s="63">
        <f t="shared" si="16"/>
        <v>-280607.18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63">
        <v>-2000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-2000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63">
        <v>-23003.38</v>
      </c>
      <c r="J108" s="19">
        <v>0</v>
      </c>
      <c r="K108" s="19">
        <v>0</v>
      </c>
      <c r="L108" s="63">
        <f t="shared" si="16"/>
        <v>-23003.38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146</v>
      </c>
      <c r="B112" s="63">
        <v>-5259.78</v>
      </c>
      <c r="C112" s="63">
        <v>-563.13</v>
      </c>
      <c r="D112" s="63">
        <v>12254.37</v>
      </c>
      <c r="E112" s="63">
        <v>16523.66</v>
      </c>
      <c r="F112" s="63">
        <v>-42.56</v>
      </c>
      <c r="G112" s="63">
        <v>-4138.61</v>
      </c>
      <c r="H112" s="63">
        <v>-31943.58</v>
      </c>
      <c r="I112" s="19">
        <v>0</v>
      </c>
      <c r="J112" s="63">
        <v>16924.02</v>
      </c>
      <c r="K112" s="19">
        <v>0</v>
      </c>
      <c r="L112" s="63">
        <f t="shared" si="16"/>
        <v>3754.3899999999994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116</v>
      </c>
      <c r="B114" s="24">
        <f aca="true" t="shared" si="20" ref="B114:H114">+B115+B116</f>
        <v>1651941.41</v>
      </c>
      <c r="C114" s="24">
        <f t="shared" si="20"/>
        <v>2519938.6100000003</v>
      </c>
      <c r="D114" s="24">
        <f t="shared" si="20"/>
        <v>2864227.6599999997</v>
      </c>
      <c r="E114" s="24">
        <f t="shared" si="20"/>
        <v>1519980.24</v>
      </c>
      <c r="F114" s="24">
        <f t="shared" si="20"/>
        <v>1374215.7400000002</v>
      </c>
      <c r="G114" s="24">
        <f t="shared" si="20"/>
        <v>3006831.05</v>
      </c>
      <c r="H114" s="24">
        <f t="shared" si="20"/>
        <v>1543484.7100000002</v>
      </c>
      <c r="I114" s="24">
        <f>+I115+I116</f>
        <v>423224.72000000003</v>
      </c>
      <c r="J114" s="24">
        <f>+J115+J116</f>
        <v>994441.38</v>
      </c>
      <c r="K114" s="24">
        <f>+K115+K116</f>
        <v>751218.64</v>
      </c>
      <c r="L114" s="45">
        <f t="shared" si="16"/>
        <v>16649504.160000004</v>
      </c>
      <c r="M114" s="72"/>
    </row>
    <row r="115" spans="1:13" ht="18" customHeight="1">
      <c r="A115" s="16" t="s">
        <v>117</v>
      </c>
      <c r="B115" s="24">
        <f aca="true" t="shared" si="21" ref="B115:K115">+B50+B67+B74+B111</f>
        <v>1640253.3299999998</v>
      </c>
      <c r="C115" s="24">
        <f t="shared" si="21"/>
        <v>2497038.8400000003</v>
      </c>
      <c r="D115" s="24">
        <f t="shared" si="21"/>
        <v>2828532.55</v>
      </c>
      <c r="E115" s="24">
        <f t="shared" si="21"/>
        <v>1480020.14</v>
      </c>
      <c r="F115" s="24">
        <f t="shared" si="21"/>
        <v>1360343.1500000001</v>
      </c>
      <c r="G115" s="24">
        <f t="shared" si="21"/>
        <v>2988438.4299999997</v>
      </c>
      <c r="H115" s="24">
        <f t="shared" si="21"/>
        <v>1543484.7100000002</v>
      </c>
      <c r="I115" s="24">
        <f t="shared" si="21"/>
        <v>423224.72000000003</v>
      </c>
      <c r="J115" s="24">
        <f t="shared" si="21"/>
        <v>963542.24</v>
      </c>
      <c r="K115" s="24">
        <f t="shared" si="21"/>
        <v>751218.64</v>
      </c>
      <c r="L115" s="45">
        <f t="shared" si="16"/>
        <v>16476096.750000002</v>
      </c>
      <c r="M115" s="51"/>
    </row>
    <row r="116" spans="1:13" ht="18.75" customHeight="1">
      <c r="A116" s="16" t="s">
        <v>118</v>
      </c>
      <c r="B116" s="24">
        <f aca="true" t="shared" si="22" ref="B116:K116">IF(+B62+B112+B117&lt;0,0,(B62+B112+B117))</f>
        <v>11688.080000000002</v>
      </c>
      <c r="C116" s="24">
        <f t="shared" si="22"/>
        <v>22899.77</v>
      </c>
      <c r="D116" s="24">
        <f t="shared" si="22"/>
        <v>35695.11</v>
      </c>
      <c r="E116" s="24">
        <f t="shared" si="22"/>
        <v>39960.1</v>
      </c>
      <c r="F116" s="24">
        <f t="shared" si="22"/>
        <v>13872.59</v>
      </c>
      <c r="G116" s="24">
        <f t="shared" si="22"/>
        <v>18392.62</v>
      </c>
      <c r="H116" s="24">
        <f t="shared" si="22"/>
        <v>0</v>
      </c>
      <c r="I116" s="19">
        <f t="shared" si="22"/>
        <v>0</v>
      </c>
      <c r="J116" s="24">
        <f t="shared" si="22"/>
        <v>30899.14</v>
      </c>
      <c r="K116" s="24">
        <f t="shared" si="22"/>
        <v>0</v>
      </c>
      <c r="L116" s="45">
        <f t="shared" si="16"/>
        <v>173407.40999999997</v>
      </c>
      <c r="M116" s="73"/>
    </row>
    <row r="117" spans="1:14" ht="18.75" customHeight="1">
      <c r="A117" s="16" t="s">
        <v>119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120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63">
        <f>IF(H112+H62+H117&lt;0,H112+H62+H76+H117,0)</f>
        <v>-15724.070000000002</v>
      </c>
      <c r="I118" s="19">
        <v>0</v>
      </c>
      <c r="J118" s="19">
        <v>0</v>
      </c>
      <c r="K118" s="19">
        <v>0</v>
      </c>
      <c r="L118" s="45">
        <f t="shared" si="16"/>
        <v>-15724.070000000002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89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/>
      <c r="L121" s="43"/>
    </row>
    <row r="122" spans="1:13" ht="18.75" customHeight="1">
      <c r="A122" s="25" t="s">
        <v>121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/>
      <c r="L122" s="39">
        <f>SUM(L123:L143)</f>
        <v>16649504.150000004</v>
      </c>
      <c r="M122" s="51"/>
    </row>
    <row r="123" spans="1:12" ht="18.75" customHeight="1">
      <c r="A123" s="26" t="s">
        <v>122</v>
      </c>
      <c r="B123" s="27">
        <v>207734.35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>SUM(B123:K123)</f>
        <v>207734.35</v>
      </c>
    </row>
    <row r="124" spans="1:12" ht="18.75" customHeight="1">
      <c r="A124" s="26" t="s">
        <v>123</v>
      </c>
      <c r="B124" s="27">
        <v>1444207.06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>SUM(B124:K124)</f>
        <v>1444207.06</v>
      </c>
    </row>
    <row r="125" spans="1:12" ht="18.75" customHeight="1">
      <c r="A125" s="26" t="s">
        <v>124</v>
      </c>
      <c r="B125" s="38">
        <v>0</v>
      </c>
      <c r="C125" s="27">
        <v>2519938.6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>SUM(B125:K125)</f>
        <v>2519938.6</v>
      </c>
    </row>
    <row r="126" spans="1:12" ht="18.75" customHeight="1">
      <c r="A126" s="26" t="s">
        <v>125</v>
      </c>
      <c r="B126" s="38">
        <v>0</v>
      </c>
      <c r="C126" s="38">
        <v>0</v>
      </c>
      <c r="D126" s="27">
        <v>2665372.5700000003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aca="true" t="shared" si="23" ref="L126:L143">SUM(B126:K126)</f>
        <v>2665372.5700000003</v>
      </c>
    </row>
    <row r="127" spans="1:12" ht="18.75" customHeight="1">
      <c r="A127" s="26" t="s">
        <v>126</v>
      </c>
      <c r="B127" s="38">
        <v>0</v>
      </c>
      <c r="C127" s="38">
        <v>0</v>
      </c>
      <c r="D127" s="27">
        <v>198855.09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198855.09</v>
      </c>
    </row>
    <row r="128" spans="1:12" ht="18.75" customHeight="1">
      <c r="A128" s="26" t="s">
        <v>127</v>
      </c>
      <c r="B128" s="38">
        <v>0</v>
      </c>
      <c r="C128" s="38">
        <v>0</v>
      </c>
      <c r="D128" s="38">
        <v>0</v>
      </c>
      <c r="E128" s="27">
        <v>1504780.44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1504780.44</v>
      </c>
    </row>
    <row r="129" spans="1:12" ht="18.75" customHeight="1">
      <c r="A129" s="26" t="s">
        <v>128</v>
      </c>
      <c r="B129" s="38">
        <v>0</v>
      </c>
      <c r="C129" s="38">
        <v>0</v>
      </c>
      <c r="D129" s="38">
        <v>0</v>
      </c>
      <c r="E129" s="27">
        <v>15199.800000000001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9">
        <f t="shared" si="23"/>
        <v>15199.800000000001</v>
      </c>
    </row>
    <row r="130" spans="1:12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27">
        <v>390049.92000000004</v>
      </c>
      <c r="G130" s="38">
        <v>0</v>
      </c>
      <c r="H130" s="38">
        <v>0</v>
      </c>
      <c r="I130" s="38">
        <v>0</v>
      </c>
      <c r="J130" s="38">
        <v>0</v>
      </c>
      <c r="K130" s="38"/>
      <c r="L130" s="39">
        <f t="shared" si="23"/>
        <v>390049.92000000004</v>
      </c>
    </row>
    <row r="131" spans="1:12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/>
      <c r="L131" s="39">
        <f t="shared" si="23"/>
        <v>0</v>
      </c>
    </row>
    <row r="132" spans="1:12" ht="18.75" customHeight="1">
      <c r="A132" s="26" t="s">
        <v>131</v>
      </c>
      <c r="B132" s="38">
        <v>0</v>
      </c>
      <c r="C132" s="38">
        <v>0</v>
      </c>
      <c r="D132" s="38">
        <v>0</v>
      </c>
      <c r="E132" s="38">
        <v>0</v>
      </c>
      <c r="F132" s="27">
        <v>107832.76000000001</v>
      </c>
      <c r="G132" s="38">
        <v>0</v>
      </c>
      <c r="H132" s="38">
        <v>0</v>
      </c>
      <c r="I132" s="38">
        <v>0</v>
      </c>
      <c r="J132" s="38">
        <v>0</v>
      </c>
      <c r="K132" s="38"/>
      <c r="L132" s="39">
        <f t="shared" si="23"/>
        <v>107832.76000000001</v>
      </c>
    </row>
    <row r="133" spans="1:12" ht="18.75" customHeight="1">
      <c r="A133" s="26" t="s">
        <v>132</v>
      </c>
      <c r="B133" s="64">
        <v>0</v>
      </c>
      <c r="C133" s="64">
        <v>0</v>
      </c>
      <c r="D133" s="64">
        <v>0</v>
      </c>
      <c r="E133" s="64">
        <v>0</v>
      </c>
      <c r="F133" s="65">
        <v>876333.05</v>
      </c>
      <c r="G133" s="64">
        <v>0</v>
      </c>
      <c r="H133" s="64">
        <v>0</v>
      </c>
      <c r="I133" s="64">
        <v>0</v>
      </c>
      <c r="J133" s="64">
        <v>0</v>
      </c>
      <c r="K133" s="64"/>
      <c r="L133" s="39">
        <f t="shared" si="23"/>
        <v>876333.05</v>
      </c>
    </row>
    <row r="134" spans="1:12" ht="18.75" customHeight="1">
      <c r="A134" s="26" t="s">
        <v>133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871727.49</v>
      </c>
      <c r="H134" s="38">
        <v>0</v>
      </c>
      <c r="I134" s="38">
        <v>0</v>
      </c>
      <c r="J134" s="38">
        <v>0</v>
      </c>
      <c r="K134" s="38"/>
      <c r="L134" s="39">
        <f t="shared" si="23"/>
        <v>871727.49</v>
      </c>
    </row>
    <row r="135" spans="1:12" ht="18.75" customHeight="1">
      <c r="A135" s="26" t="s">
        <v>134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73905.33</v>
      </c>
      <c r="H135" s="38">
        <v>0</v>
      </c>
      <c r="I135" s="38">
        <v>0</v>
      </c>
      <c r="J135" s="38">
        <v>0</v>
      </c>
      <c r="K135" s="38"/>
      <c r="L135" s="39">
        <f t="shared" si="23"/>
        <v>73905.33</v>
      </c>
    </row>
    <row r="136" spans="1:12" ht="18.75" customHeight="1">
      <c r="A136" s="26" t="s">
        <v>135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407078.20999999996</v>
      </c>
      <c r="H136" s="38">
        <v>0</v>
      </c>
      <c r="I136" s="38">
        <v>0</v>
      </c>
      <c r="J136" s="38">
        <v>0</v>
      </c>
      <c r="K136" s="38"/>
      <c r="L136" s="39">
        <f t="shared" si="23"/>
        <v>407078.20999999996</v>
      </c>
    </row>
    <row r="137" spans="1:12" ht="18.75" customHeight="1">
      <c r="A137" s="26" t="s">
        <v>136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429159.11</v>
      </c>
      <c r="H137" s="38">
        <v>0</v>
      </c>
      <c r="I137" s="38">
        <v>0</v>
      </c>
      <c r="J137" s="38">
        <v>0</v>
      </c>
      <c r="K137" s="38"/>
      <c r="L137" s="39">
        <f t="shared" si="23"/>
        <v>429159.11</v>
      </c>
    </row>
    <row r="138" spans="1:12" ht="18.75" customHeight="1">
      <c r="A138" s="26" t="s">
        <v>137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1224960.92</v>
      </c>
      <c r="H138" s="38">
        <v>0</v>
      </c>
      <c r="I138" s="38">
        <v>0</v>
      </c>
      <c r="J138" s="38">
        <v>0</v>
      </c>
      <c r="K138" s="38"/>
      <c r="L138" s="39">
        <f t="shared" si="23"/>
        <v>1224960.92</v>
      </c>
    </row>
    <row r="139" spans="1:12" ht="18.75" customHeight="1">
      <c r="A139" s="26" t="s">
        <v>138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526791.33</v>
      </c>
      <c r="I139" s="38">
        <v>0</v>
      </c>
      <c r="J139" s="38">
        <v>0</v>
      </c>
      <c r="K139" s="38"/>
      <c r="L139" s="39">
        <f t="shared" si="23"/>
        <v>526791.33</v>
      </c>
    </row>
    <row r="140" spans="1:12" ht="18.75" customHeight="1">
      <c r="A140" s="26" t="s">
        <v>139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1016693.38</v>
      </c>
      <c r="I140" s="38">
        <v>0</v>
      </c>
      <c r="J140" s="38">
        <v>0</v>
      </c>
      <c r="K140" s="38"/>
      <c r="L140" s="39">
        <f t="shared" si="23"/>
        <v>1016693.38</v>
      </c>
    </row>
    <row r="141" spans="1:12" ht="18.75" customHeight="1">
      <c r="A141" s="26" t="s">
        <v>140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423224.72</v>
      </c>
      <c r="J141" s="38"/>
      <c r="K141" s="38"/>
      <c r="L141" s="39">
        <f t="shared" si="23"/>
        <v>423224.72</v>
      </c>
    </row>
    <row r="142" spans="1:12" ht="18.75" customHeight="1">
      <c r="A142" s="26" t="s">
        <v>141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/>
      <c r="J142" s="27">
        <v>994441.38</v>
      </c>
      <c r="K142" s="38"/>
      <c r="L142" s="39">
        <f t="shared" si="23"/>
        <v>994441.38</v>
      </c>
    </row>
    <row r="143" spans="1:12" ht="18.75" customHeight="1">
      <c r="A143" s="71" t="s">
        <v>142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751218.64</v>
      </c>
      <c r="L143" s="42">
        <f t="shared" si="23"/>
        <v>751218.64</v>
      </c>
    </row>
    <row r="144" spans="1:12" ht="18.75" customHeight="1">
      <c r="A144" s="69" t="s">
        <v>147</v>
      </c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994441.38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2018-10-29T19:41:22Z</dcterms:modified>
  <cp:category/>
  <cp:version/>
  <cp:contentType/>
  <cp:contentStatus/>
</cp:coreProperties>
</file>