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<sst xmlns="http://schemas.openxmlformats.org/spreadsheetml/2006/main" count="147" uniqueCount="147">
  <si>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</si>
  <si>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</si>
  <si>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</si>
  <si>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</si>
  <si>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</si>
  <si>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</si>
  <si>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</si>
  <si>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</si>
  <si>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</si>
  <si>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</si>
  <si>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</si>
  <si>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</si>
  <si>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</si>
  <si>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</si>
  <si>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</si>
  <si>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</si>
  <si>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</si>
  <si>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</si>
  <si>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</si>
  <si>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</si>
  <si>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</si>
  <si>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</si>
  <si>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</si>
  <si>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</si>
  <si>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</si>
  <si>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</si>
  <si>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</si>
  <si>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</si>
  <si>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</si>
  <si>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</si>
  <si>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</si>
  <si>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</si>
  <si>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</si>
  <si>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</si>
  <si>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</si>
  <si>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</si>
  <si>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</si>
  <si>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</si>
  <si>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</si>
  <si>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</si>
  <si>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</si>
  <si>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</si>
  <si>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</si>
  <si>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</si>
  <si>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</si>
  <si>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</si>
  <si>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</si>
  <si>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</si>
  <si>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</si>
  <si>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</si>
  <si>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</si>
  <si>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</si>
  <si>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</si>
  <si>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</si>
  <si>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</si>
  <si>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</si>
  <si>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</si>
  <si>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</si>
  <si>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</si>
  <si>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</si>
  <si>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</si>
  <si>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</si>
  <si>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</si>
  <si>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</si>
  <si>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</si>
  <si>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</si>
  <si>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</si>
  <si>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</si>
  <si>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</si>
  <si>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</si>
  <si>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</si>
  <si>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</si>
  <si>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</si>
  <si>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</si>
  <si>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</si>
  <si>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</si>
  <si>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</si>
  <si>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</si>
  <si>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</si>
  <si>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</si>
  <si>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</si>
  <si>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</si>
  <si>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</si>
  <si>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</si>
  <si>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</si>
  <si>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</si>
  <si>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</si>
  <si>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</si>
  <si>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</si>
  <si>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</si>
  <si>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</si>
  <si>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</si>
  <si>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</si>
  <si>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</si>
  <si>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</si>
  <si>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</si>
  <si>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</si>
  <si>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</si>
  <si>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</si>
  <si>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</si>
  <si>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</si>
  <si>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</si>
  <si>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</si>
  <si>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</si>
  <si>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</si>
  <si>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</si>
  <si>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</si>
  <si>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</si>
  <si>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</si>
  <si>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</si>
  <si>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</si>
  <si>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</si>
  <si>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</si>
  <si>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</si>
  <si>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</si>
  <si>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</si>
  <si>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</si>
  <si>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</si>
  <si>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</si>
  <si>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</si>
  <si>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</si>
  <si>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</si>
  <si>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</si>
  <si>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</si>
  <si>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</si>
  <si>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</si>
  <si>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</si>
  <si>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</si>
  <si>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</si>
  <si>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</si>
  <si>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</si>
  <si>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</si>
  <si>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</si>
  <si>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</si>
  <si>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</si>
  <si>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</si>
  <si>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</si>
  <si>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</si>
  <si>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</si>
  <si>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</si>
  <si>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</si>
  <si>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</si>
  <si>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</si>
  <si>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</si>
  <si>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</si>
  <si>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</si>
  <si>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17/10/18 - VENCIMENTO 24/10/18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</si>
</sst>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598553</v>
      </c>
      <c r="C7" s="9">
        <f t="shared" si="0"/>
        <v>787194</v>
      </c>
      <c r="D7" s="9">
        <f t="shared" si="0"/>
        <v>778298</v>
      </c>
      <c r="E7" s="9">
        <f t="shared" si="0"/>
        <v>516715</v>
      </c>
      <c r="F7" s="9">
        <f t="shared" si="0"/>
        <v>430472</v>
      </c>
      <c r="G7" s="9">
        <f t="shared" si="0"/>
        <v>1127712</v>
      </c>
      <c r="H7" s="9">
        <f t="shared" si="0"/>
        <v>540122</v>
      </c>
      <c r="I7" s="9">
        <f t="shared" si="0"/>
        <v>123251</v>
      </c>
      <c r="J7" s="9">
        <f t="shared" si="0"/>
        <v>314998</v>
      </c>
      <c r="K7" s="9">
        <f t="shared" si="0"/>
        <v>254709</v>
      </c>
      <c r="L7" s="9">
        <f t="shared" si="0"/>
        <v>5472024</v>
      </c>
      <c r="M7" s="49"/>
    </row>
    <row r="8" spans="1:12" ht="17.25" customHeight="1">
      <c r="A8" s="10" t="s">
        <v>38</v>
      </c>
      <c r="B8" s="11">
        <f>B9+B12+B16</f>
        <v>289279</v>
      </c>
      <c r="C8" s="11">
        <f aca="true" t="shared" si="1" ref="C8:K8">C9+C12+C16</f>
        <v>389731</v>
      </c>
      <c r="D8" s="11">
        <f t="shared" si="1"/>
        <v>357953</v>
      </c>
      <c r="E8" s="11">
        <f t="shared" si="1"/>
        <v>260033</v>
      </c>
      <c r="F8" s="11">
        <f t="shared" si="1"/>
        <v>197141</v>
      </c>
      <c r="G8" s="11">
        <f t="shared" si="1"/>
        <v>547976</v>
      </c>
      <c r="H8" s="11">
        <f t="shared" si="1"/>
        <v>287395</v>
      </c>
      <c r="I8" s="11">
        <f t="shared" si="1"/>
        <v>55707</v>
      </c>
      <c r="J8" s="11">
        <f t="shared" si="1"/>
        <v>144591</v>
      </c>
      <c r="K8" s="11">
        <f t="shared" si="1"/>
        <v>129213</v>
      </c>
      <c r="L8" s="11">
        <f aca="true" t="shared" si="2" ref="L8:L29">SUM(B8:K8)</f>
        <v>2659019</v>
      </c>
    </row>
    <row r="9" spans="1:12" ht="17.25" customHeight="1">
      <c r="A9" s="15" t="s">
        <v>16</v>
      </c>
      <c r="B9" s="13">
        <f>+B10+B11</f>
        <v>31480</v>
      </c>
      <c r="C9" s="13">
        <f aca="true" t="shared" si="3" ref="C9:K9">+C10+C11</f>
        <v>45907</v>
      </c>
      <c r="D9" s="13">
        <f t="shared" si="3"/>
        <v>37340</v>
      </c>
      <c r="E9" s="13">
        <f t="shared" si="3"/>
        <v>28558</v>
      </c>
      <c r="F9" s="13">
        <f t="shared" si="3"/>
        <v>16925</v>
      </c>
      <c r="G9" s="13">
        <f t="shared" si="3"/>
        <v>39283</v>
      </c>
      <c r="H9" s="13">
        <f t="shared" si="3"/>
        <v>39273</v>
      </c>
      <c r="I9" s="13">
        <f t="shared" si="3"/>
        <v>7045</v>
      </c>
      <c r="J9" s="13">
        <f t="shared" si="3"/>
        <v>13999</v>
      </c>
      <c r="K9" s="13">
        <f t="shared" si="3"/>
        <v>12824</v>
      </c>
      <c r="L9" s="11">
        <f t="shared" si="2"/>
        <v>272634</v>
      </c>
    </row>
    <row r="10" spans="1:12" ht="17.25" customHeight="1">
      <c r="A10" s="29" t="s">
        <v>17</v>
      </c>
      <c r="B10" s="13">
        <v>31480</v>
      </c>
      <c r="C10" s="13">
        <v>45907</v>
      </c>
      <c r="D10" s="13">
        <v>37340</v>
      </c>
      <c r="E10" s="13">
        <v>28558</v>
      </c>
      <c r="F10" s="13">
        <v>16925</v>
      </c>
      <c r="G10" s="13">
        <v>39283</v>
      </c>
      <c r="H10" s="13">
        <v>39273</v>
      </c>
      <c r="I10" s="13">
        <v>7045</v>
      </c>
      <c r="J10" s="13">
        <v>13999</v>
      </c>
      <c r="K10" s="13">
        <v>12824</v>
      </c>
      <c r="L10" s="11">
        <f t="shared" si="2"/>
        <v>272634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245618</v>
      </c>
      <c r="C12" s="17">
        <f t="shared" si="4"/>
        <v>326795</v>
      </c>
      <c r="D12" s="17">
        <f t="shared" si="4"/>
        <v>305495</v>
      </c>
      <c r="E12" s="17">
        <f t="shared" si="4"/>
        <v>220570</v>
      </c>
      <c r="F12" s="17">
        <f t="shared" si="4"/>
        <v>169251</v>
      </c>
      <c r="G12" s="17">
        <f t="shared" si="4"/>
        <v>479617</v>
      </c>
      <c r="H12" s="17">
        <f t="shared" si="4"/>
        <v>235898</v>
      </c>
      <c r="I12" s="17">
        <f t="shared" si="4"/>
        <v>45949</v>
      </c>
      <c r="J12" s="17">
        <f t="shared" si="4"/>
        <v>124288</v>
      </c>
      <c r="K12" s="17">
        <f t="shared" si="4"/>
        <v>110573</v>
      </c>
      <c r="L12" s="11">
        <f t="shared" si="2"/>
        <v>2264054</v>
      </c>
    </row>
    <row r="13" spans="1:14" s="67" customFormat="1" ht="17.25" customHeight="1">
      <c r="A13" s="74" t="s">
        <v>19</v>
      </c>
      <c r="B13" s="75">
        <v>110452</v>
      </c>
      <c r="C13" s="75">
        <v>155729</v>
      </c>
      <c r="D13" s="75">
        <v>150557</v>
      </c>
      <c r="E13" s="75">
        <v>103893</v>
      </c>
      <c r="F13" s="75">
        <v>81237</v>
      </c>
      <c r="G13" s="75">
        <v>213844</v>
      </c>
      <c r="H13" s="75">
        <v>101148</v>
      </c>
      <c r="I13" s="75">
        <v>23524</v>
      </c>
      <c r="J13" s="75">
        <v>61326</v>
      </c>
      <c r="K13" s="75">
        <v>49916</v>
      </c>
      <c r="L13" s="76">
        <f t="shared" si="2"/>
        <v>1051626</v>
      </c>
      <c r="M13" s="77"/>
      <c r="N13" s="78"/>
    </row>
    <row r="14" spans="1:13" s="67" customFormat="1" ht="17.25" customHeight="1">
      <c r="A14" s="74" t="s">
        <v>20</v>
      </c>
      <c r="B14" s="75">
        <v>118080</v>
      </c>
      <c r="C14" s="75">
        <v>145487</v>
      </c>
      <c r="D14" s="75">
        <v>136775</v>
      </c>
      <c r="E14" s="75">
        <v>100726</v>
      </c>
      <c r="F14" s="75">
        <v>78691</v>
      </c>
      <c r="G14" s="75">
        <v>239857</v>
      </c>
      <c r="H14" s="75">
        <v>110474</v>
      </c>
      <c r="I14" s="75">
        <v>18261</v>
      </c>
      <c r="J14" s="75">
        <v>56609</v>
      </c>
      <c r="K14" s="75">
        <v>54456</v>
      </c>
      <c r="L14" s="76">
        <f t="shared" si="2"/>
        <v>1059416</v>
      </c>
      <c r="M14" s="77"/>
    </row>
    <row r="15" spans="1:12" ht="17.25" customHeight="1">
      <c r="A15" s="14" t="s">
        <v>21</v>
      </c>
      <c r="B15" s="13">
        <v>17086</v>
      </c>
      <c r="C15" s="13">
        <v>25579</v>
      </c>
      <c r="D15" s="13">
        <v>18163</v>
      </c>
      <c r="E15" s="13">
        <v>15951</v>
      </c>
      <c r="F15" s="13">
        <v>9323</v>
      </c>
      <c r="G15" s="13">
        <v>25916</v>
      </c>
      <c r="H15" s="13">
        <v>24276</v>
      </c>
      <c r="I15" s="13">
        <v>4164</v>
      </c>
      <c r="J15" s="13">
        <v>6353</v>
      </c>
      <c r="K15" s="13">
        <v>6201</v>
      </c>
      <c r="L15" s="11">
        <f t="shared" si="2"/>
        <v>153012</v>
      </c>
    </row>
    <row r="16" spans="1:12" ht="17.25" customHeight="1">
      <c r="A16" s="15" t="s">
        <v>34</v>
      </c>
      <c r="B16" s="13">
        <f>B17+B18+B19</f>
        <v>12181</v>
      </c>
      <c r="C16" s="13">
        <f aca="true" t="shared" si="5" ref="C16:K16">C17+C18+C19</f>
        <v>17029</v>
      </c>
      <c r="D16" s="13">
        <f t="shared" si="5"/>
        <v>15118</v>
      </c>
      <c r="E16" s="13">
        <f t="shared" si="5"/>
        <v>10905</v>
      </c>
      <c r="F16" s="13">
        <f t="shared" si="5"/>
        <v>10965</v>
      </c>
      <c r="G16" s="13">
        <f t="shared" si="5"/>
        <v>29076</v>
      </c>
      <c r="H16" s="13">
        <f t="shared" si="5"/>
        <v>12224</v>
      </c>
      <c r="I16" s="13">
        <f t="shared" si="5"/>
        <v>2713</v>
      </c>
      <c r="J16" s="13">
        <f t="shared" si="5"/>
        <v>6304</v>
      </c>
      <c r="K16" s="13">
        <f t="shared" si="5"/>
        <v>5816</v>
      </c>
      <c r="L16" s="11">
        <f t="shared" si="2"/>
        <v>122331</v>
      </c>
    </row>
    <row r="17" spans="1:12" ht="17.25" customHeight="1">
      <c r="A17" s="14" t="s">
        <v>35</v>
      </c>
      <c r="B17" s="13">
        <v>12153</v>
      </c>
      <c r="C17" s="13">
        <v>16999</v>
      </c>
      <c r="D17" s="13">
        <v>15099</v>
      </c>
      <c r="E17" s="13">
        <v>10886</v>
      </c>
      <c r="F17" s="13">
        <v>10952</v>
      </c>
      <c r="G17" s="13">
        <v>29053</v>
      </c>
      <c r="H17" s="13">
        <v>12192</v>
      </c>
      <c r="I17" s="13">
        <v>2710</v>
      </c>
      <c r="J17" s="13">
        <v>6297</v>
      </c>
      <c r="K17" s="13">
        <v>5805</v>
      </c>
      <c r="L17" s="11">
        <f t="shared" si="2"/>
        <v>122146</v>
      </c>
    </row>
    <row r="18" spans="1:12" ht="17.25" customHeight="1">
      <c r="A18" s="14" t="s">
        <v>36</v>
      </c>
      <c r="B18" s="13">
        <v>19</v>
      </c>
      <c r="C18" s="13">
        <v>14</v>
      </c>
      <c r="D18" s="13">
        <v>13</v>
      </c>
      <c r="E18" s="13">
        <v>14</v>
      </c>
      <c r="F18" s="13">
        <v>13</v>
      </c>
      <c r="G18" s="13">
        <v>13</v>
      </c>
      <c r="H18" s="13">
        <v>16</v>
      </c>
      <c r="I18" s="13">
        <v>1</v>
      </c>
      <c r="J18" s="13">
        <v>5</v>
      </c>
      <c r="K18" s="13">
        <v>6</v>
      </c>
      <c r="L18" s="11">
        <f t="shared" si="2"/>
        <v>114</v>
      </c>
    </row>
    <row r="19" spans="1:12" ht="17.25" customHeight="1">
      <c r="A19" s="14" t="s">
        <v>37</v>
      </c>
      <c r="B19" s="13">
        <v>9</v>
      </c>
      <c r="C19" s="13">
        <v>16</v>
      </c>
      <c r="D19" s="13">
        <v>6</v>
      </c>
      <c r="E19" s="13">
        <v>5</v>
      </c>
      <c r="F19" s="13">
        <v>0</v>
      </c>
      <c r="G19" s="13">
        <v>10</v>
      </c>
      <c r="H19" s="13">
        <v>16</v>
      </c>
      <c r="I19" s="13">
        <v>2</v>
      </c>
      <c r="J19" s="13">
        <v>2</v>
      </c>
      <c r="K19" s="13">
        <v>5</v>
      </c>
      <c r="L19" s="11">
        <f t="shared" si="2"/>
        <v>71</v>
      </c>
    </row>
    <row r="20" spans="1:12" ht="17.25" customHeight="1">
      <c r="A20" s="16" t="s">
        <v>22</v>
      </c>
      <c r="B20" s="11">
        <f>+B21+B22+B23</f>
        <v>171684</v>
      </c>
      <c r="C20" s="11">
        <f aca="true" t="shared" si="6" ref="C20:K20">+C21+C22+C23</f>
        <v>196296</v>
      </c>
      <c r="D20" s="11">
        <f t="shared" si="6"/>
        <v>211923</v>
      </c>
      <c r="E20" s="11">
        <f t="shared" si="6"/>
        <v>133222</v>
      </c>
      <c r="F20" s="11">
        <f t="shared" si="6"/>
        <v>137792</v>
      </c>
      <c r="G20" s="11">
        <f t="shared" si="6"/>
        <v>382764</v>
      </c>
      <c r="H20" s="11">
        <f t="shared" si="6"/>
        <v>138457</v>
      </c>
      <c r="I20" s="11">
        <f t="shared" si="6"/>
        <v>33648</v>
      </c>
      <c r="J20" s="11">
        <f t="shared" si="6"/>
        <v>81175</v>
      </c>
      <c r="K20" s="11">
        <f t="shared" si="6"/>
        <v>67429</v>
      </c>
      <c r="L20" s="11">
        <f t="shared" si="2"/>
        <v>1554390</v>
      </c>
    </row>
    <row r="21" spans="1:13" s="67" customFormat="1" ht="17.25" customHeight="1">
      <c r="A21" s="60" t="s">
        <v>23</v>
      </c>
      <c r="B21" s="75">
        <v>86135</v>
      </c>
      <c r="C21" s="75">
        <v>108462</v>
      </c>
      <c r="D21" s="75">
        <v>118785</v>
      </c>
      <c r="E21" s="75">
        <v>71977</v>
      </c>
      <c r="F21" s="75">
        <v>75471</v>
      </c>
      <c r="G21" s="75">
        <v>190690</v>
      </c>
      <c r="H21" s="75">
        <v>72542</v>
      </c>
      <c r="I21" s="75">
        <v>19799</v>
      </c>
      <c r="J21" s="75">
        <v>44704</v>
      </c>
      <c r="K21" s="75">
        <v>34412</v>
      </c>
      <c r="L21" s="76">
        <f t="shared" si="2"/>
        <v>822977</v>
      </c>
      <c r="M21" s="77"/>
    </row>
    <row r="22" spans="1:13" s="67" customFormat="1" ht="17.25" customHeight="1">
      <c r="A22" s="60" t="s">
        <v>24</v>
      </c>
      <c r="B22" s="75">
        <v>77992</v>
      </c>
      <c r="C22" s="75">
        <v>78861</v>
      </c>
      <c r="D22" s="75">
        <v>85225</v>
      </c>
      <c r="E22" s="75">
        <v>55885</v>
      </c>
      <c r="F22" s="75">
        <v>57897</v>
      </c>
      <c r="G22" s="75">
        <v>179027</v>
      </c>
      <c r="H22" s="75">
        <v>57959</v>
      </c>
      <c r="I22" s="75">
        <v>12231</v>
      </c>
      <c r="J22" s="75">
        <v>33819</v>
      </c>
      <c r="K22" s="75">
        <v>30613</v>
      </c>
      <c r="L22" s="76">
        <f t="shared" si="2"/>
        <v>669509</v>
      </c>
      <c r="M22" s="77"/>
    </row>
    <row r="23" spans="1:12" ht="17.25" customHeight="1">
      <c r="A23" s="12" t="s">
        <v>25</v>
      </c>
      <c r="B23" s="13">
        <v>7557</v>
      </c>
      <c r="C23" s="13">
        <v>8973</v>
      </c>
      <c r="D23" s="13">
        <v>7913</v>
      </c>
      <c r="E23" s="13">
        <v>5360</v>
      </c>
      <c r="F23" s="13">
        <v>4424</v>
      </c>
      <c r="G23" s="13">
        <v>13047</v>
      </c>
      <c r="H23" s="13">
        <v>7956</v>
      </c>
      <c r="I23" s="13">
        <v>1618</v>
      </c>
      <c r="J23" s="13">
        <v>2652</v>
      </c>
      <c r="K23" s="13">
        <v>2404</v>
      </c>
      <c r="L23" s="11">
        <f t="shared" si="2"/>
        <v>61904</v>
      </c>
    </row>
    <row r="24" spans="1:13" ht="17.25" customHeight="1">
      <c r="A24" s="16" t="s">
        <v>26</v>
      </c>
      <c r="B24" s="13">
        <f>+B25+B26</f>
        <v>137590</v>
      </c>
      <c r="C24" s="13">
        <f aca="true" t="shared" si="7" ref="C24:K24">+C25+C26</f>
        <v>201167</v>
      </c>
      <c r="D24" s="13">
        <f t="shared" si="7"/>
        <v>208422</v>
      </c>
      <c r="E24" s="13">
        <f t="shared" si="7"/>
        <v>123460</v>
      </c>
      <c r="F24" s="13">
        <f t="shared" si="7"/>
        <v>95539</v>
      </c>
      <c r="G24" s="13">
        <f t="shared" si="7"/>
        <v>196972</v>
      </c>
      <c r="H24" s="13">
        <f t="shared" si="7"/>
        <v>107314</v>
      </c>
      <c r="I24" s="13">
        <f t="shared" si="7"/>
        <v>33896</v>
      </c>
      <c r="J24" s="13">
        <f t="shared" si="7"/>
        <v>89232</v>
      </c>
      <c r="K24" s="13">
        <f t="shared" si="7"/>
        <v>58067</v>
      </c>
      <c r="L24" s="11">
        <f t="shared" si="2"/>
        <v>1251659</v>
      </c>
      <c r="M24" s="50"/>
    </row>
    <row r="25" spans="1:13" ht="17.25" customHeight="1">
      <c r="A25" s="12" t="s">
        <v>39</v>
      </c>
      <c r="B25" s="13">
        <v>76101</v>
      </c>
      <c r="C25" s="13">
        <v>113866</v>
      </c>
      <c r="D25" s="13">
        <v>120248</v>
      </c>
      <c r="E25" s="13">
        <v>74226</v>
      </c>
      <c r="F25" s="13">
        <v>52808</v>
      </c>
      <c r="G25" s="13">
        <v>111885</v>
      </c>
      <c r="H25" s="13">
        <v>61278</v>
      </c>
      <c r="I25" s="13">
        <v>21702</v>
      </c>
      <c r="J25" s="13">
        <v>48675</v>
      </c>
      <c r="K25" s="13">
        <v>32004</v>
      </c>
      <c r="L25" s="11">
        <f t="shared" si="2"/>
        <v>712793</v>
      </c>
      <c r="M25" s="49"/>
    </row>
    <row r="26" spans="1:13" ht="17.25" customHeight="1">
      <c r="A26" s="12" t="s">
        <v>40</v>
      </c>
      <c r="B26" s="13">
        <v>61489</v>
      </c>
      <c r="C26" s="13">
        <v>87301</v>
      </c>
      <c r="D26" s="13">
        <v>88174</v>
      </c>
      <c r="E26" s="13">
        <v>49234</v>
      </c>
      <c r="F26" s="13">
        <v>42731</v>
      </c>
      <c r="G26" s="13">
        <v>85087</v>
      </c>
      <c r="H26" s="13">
        <v>46036</v>
      </c>
      <c r="I26" s="13">
        <v>12194</v>
      </c>
      <c r="J26" s="13">
        <v>40557</v>
      </c>
      <c r="K26" s="13">
        <v>26063</v>
      </c>
      <c r="L26" s="11">
        <f t="shared" si="2"/>
        <v>538866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6956</v>
      </c>
      <c r="I27" s="11">
        <v>0</v>
      </c>
      <c r="J27" s="11">
        <v>0</v>
      </c>
      <c r="K27" s="11">
        <v>0</v>
      </c>
      <c r="L27" s="11">
        <f t="shared" si="2"/>
        <v>6956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56</v>
      </c>
      <c r="L29" s="11">
        <f t="shared" si="2"/>
        <v>56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11388.91</v>
      </c>
      <c r="I37" s="19">
        <v>0</v>
      </c>
      <c r="J37" s="19">
        <v>0</v>
      </c>
      <c r="K37" s="19">
        <v>0</v>
      </c>
      <c r="L37" s="23">
        <f>SUM(B37:K37)</f>
        <v>11388.91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1946958.55</v>
      </c>
      <c r="C49" s="22">
        <f aca="true" t="shared" si="11" ref="C49:H49">+C50+C62</f>
        <v>2862787.9</v>
      </c>
      <c r="D49" s="22">
        <f t="shared" si="11"/>
        <v>3120511.1100000003</v>
      </c>
      <c r="E49" s="22">
        <f t="shared" si="11"/>
        <v>1809363.68</v>
      </c>
      <c r="F49" s="22">
        <f t="shared" si="11"/>
        <v>1538520.0599999998</v>
      </c>
      <c r="G49" s="22">
        <f t="shared" si="11"/>
        <v>3284307.4899999998</v>
      </c>
      <c r="H49" s="22">
        <f t="shared" si="11"/>
        <v>1814693.31</v>
      </c>
      <c r="I49" s="22">
        <f>+I50+I62</f>
        <v>642919.95</v>
      </c>
      <c r="J49" s="22">
        <f>+J50+J62</f>
        <v>1067342.83</v>
      </c>
      <c r="K49" s="22">
        <f>+K50+K62</f>
        <v>825582.92</v>
      </c>
      <c r="L49" s="22">
        <f aca="true" t="shared" si="12" ref="L49:L62">SUM(B49:K49)</f>
        <v>18912987.800000004</v>
      </c>
    </row>
    <row r="50" spans="1:12" ht="17.25" customHeight="1">
      <c r="A50" s="16" t="s">
        <v>60</v>
      </c>
      <c r="B50" s="23">
        <f>SUM(B51:B61)</f>
        <v>1930010.69</v>
      </c>
      <c r="C50" s="23">
        <f aca="true" t="shared" si="13" ref="C50:K50">SUM(C51:C61)</f>
        <v>2839325</v>
      </c>
      <c r="D50" s="23">
        <f t="shared" si="13"/>
        <v>3097070.37</v>
      </c>
      <c r="E50" s="23">
        <f t="shared" si="13"/>
        <v>1785927.24</v>
      </c>
      <c r="F50" s="23">
        <f t="shared" si="13"/>
        <v>1524604.91</v>
      </c>
      <c r="G50" s="23">
        <f t="shared" si="13"/>
        <v>3261288.82</v>
      </c>
      <c r="H50" s="23">
        <f t="shared" si="13"/>
        <v>1798473.8</v>
      </c>
      <c r="I50" s="23">
        <f t="shared" si="13"/>
        <v>642919.95</v>
      </c>
      <c r="J50" s="23">
        <f t="shared" si="13"/>
        <v>1053367.71</v>
      </c>
      <c r="K50" s="23">
        <f t="shared" si="13"/>
        <v>825582.92</v>
      </c>
      <c r="L50" s="23">
        <f t="shared" si="12"/>
        <v>18758571.410000004</v>
      </c>
    </row>
    <row r="51" spans="1:12" ht="17.25" customHeight="1">
      <c r="A51" s="34" t="s">
        <v>61</v>
      </c>
      <c r="B51" s="23">
        <f aca="true" t="shared" si="14" ref="B51:H51">ROUND(B32*B7,2)</f>
        <v>1886818.62</v>
      </c>
      <c r="C51" s="23">
        <f t="shared" si="14"/>
        <v>2776669.4</v>
      </c>
      <c r="D51" s="23">
        <f t="shared" si="14"/>
        <v>3023921.22</v>
      </c>
      <c r="E51" s="23">
        <f t="shared" si="14"/>
        <v>1745153.24</v>
      </c>
      <c r="F51" s="23">
        <f t="shared" si="14"/>
        <v>1469846.64</v>
      </c>
      <c r="G51" s="23">
        <f t="shared" si="14"/>
        <v>3180598.92</v>
      </c>
      <c r="H51" s="23">
        <f t="shared" si="14"/>
        <v>1746700.54</v>
      </c>
      <c r="I51" s="23">
        <f>ROUND(I32*I7,2)</f>
        <v>641854.23</v>
      </c>
      <c r="J51" s="23">
        <f>ROUND(J32*J7,2)</f>
        <v>1027523.48</v>
      </c>
      <c r="K51" s="23">
        <f>ROUND(K32*K7,2)</f>
        <v>819882.8</v>
      </c>
      <c r="L51" s="23">
        <f t="shared" si="12"/>
        <v>18318969.090000004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11388.91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11388.91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23018.67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154416.38999999998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-190131.25</v>
      </c>
      <c r="C66" s="35">
        <f t="shared" si="15"/>
        <v>-208992.76</v>
      </c>
      <c r="D66" s="35">
        <f t="shared" si="15"/>
        <v>-191102.7</v>
      </c>
      <c r="E66" s="35">
        <f t="shared" si="15"/>
        <v>-235245.4</v>
      </c>
      <c r="F66" s="35">
        <f t="shared" si="15"/>
        <v>-157501.03</v>
      </c>
      <c r="G66" s="35">
        <f t="shared" si="15"/>
        <v>-280134.38</v>
      </c>
      <c r="H66" s="35">
        <f t="shared" si="15"/>
        <v>-170760.18</v>
      </c>
      <c r="I66" s="35">
        <f t="shared" si="15"/>
        <v>-162868.88</v>
      </c>
      <c r="J66" s="35">
        <f t="shared" si="15"/>
        <v>-65901.91</v>
      </c>
      <c r="K66" s="35">
        <f t="shared" si="15"/>
        <v>-58410.65</v>
      </c>
      <c r="L66" s="35">
        <f aca="true" t="shared" si="16" ref="L66:L116">SUM(B66:K66)</f>
        <v>-1721049.14</v>
      </c>
    </row>
    <row r="67" spans="1:12" ht="18.75" customHeight="1">
      <c r="A67" s="16" t="s">
        <v>73</v>
      </c>
      <c r="B67" s="35">
        <f aca="true" t="shared" si="17" ref="B67:K67">B68+B69+B70+B71+B72+B73</f>
        <v>-176279.89</v>
      </c>
      <c r="C67" s="35">
        <f t="shared" si="17"/>
        <v>-188865</v>
      </c>
      <c r="D67" s="35">
        <f t="shared" si="17"/>
        <v>-171026.31</v>
      </c>
      <c r="E67" s="35">
        <f t="shared" si="17"/>
        <v>-221915.4</v>
      </c>
      <c r="F67" s="35">
        <f t="shared" si="17"/>
        <v>-145692.85</v>
      </c>
      <c r="G67" s="35">
        <f t="shared" si="17"/>
        <v>-250220.28999999998</v>
      </c>
      <c r="H67" s="35">
        <f t="shared" si="17"/>
        <v>-157092</v>
      </c>
      <c r="I67" s="35">
        <f t="shared" si="17"/>
        <v>-28180</v>
      </c>
      <c r="J67" s="35">
        <f t="shared" si="17"/>
        <v>-55996</v>
      </c>
      <c r="K67" s="35">
        <f t="shared" si="17"/>
        <v>-51520</v>
      </c>
      <c r="L67" s="35">
        <f t="shared" si="16"/>
        <v>-1446787.74</v>
      </c>
    </row>
    <row r="68" spans="1:13" s="67" customFormat="1" ht="18.75" customHeight="1">
      <c r="A68" s="60" t="s">
        <v>144</v>
      </c>
      <c r="B68" s="63">
        <f>-ROUND(B9*$D$3,2)</f>
        <v>-125920</v>
      </c>
      <c r="C68" s="63">
        <f aca="true" t="shared" si="18" ref="C68:J68">-ROUND(C9*$D$3,2)</f>
        <v>-183628</v>
      </c>
      <c r="D68" s="63">
        <f t="shared" si="18"/>
        <v>-149360</v>
      </c>
      <c r="E68" s="63">
        <f t="shared" si="18"/>
        <v>-114232</v>
      </c>
      <c r="F68" s="63">
        <f t="shared" si="18"/>
        <v>-67700</v>
      </c>
      <c r="G68" s="63">
        <f t="shared" si="18"/>
        <v>-157132</v>
      </c>
      <c r="H68" s="63">
        <f t="shared" si="18"/>
        <v>-157092</v>
      </c>
      <c r="I68" s="63">
        <f t="shared" si="18"/>
        <v>-28180</v>
      </c>
      <c r="J68" s="63">
        <f t="shared" si="18"/>
        <v>-55996</v>
      </c>
      <c r="K68" s="63">
        <f>-ROUND((K9+K29)*$D$3,2)</f>
        <v>-51520</v>
      </c>
      <c r="L68" s="63">
        <f t="shared" si="16"/>
        <v>-1090760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-600</v>
      </c>
      <c r="C70" s="35">
        <v>-356</v>
      </c>
      <c r="D70" s="35">
        <v>-232</v>
      </c>
      <c r="E70" s="35">
        <v>-528</v>
      </c>
      <c r="F70" s="35">
        <v>-392</v>
      </c>
      <c r="G70" s="35">
        <v>-176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-2284</v>
      </c>
    </row>
    <row r="71" spans="1:12" ht="18.75" customHeight="1">
      <c r="A71" s="12" t="s">
        <v>76</v>
      </c>
      <c r="B71" s="35">
        <v>-3080</v>
      </c>
      <c r="C71" s="35">
        <v>-1540</v>
      </c>
      <c r="D71" s="35">
        <v>-944</v>
      </c>
      <c r="E71" s="35">
        <v>-1652</v>
      </c>
      <c r="F71" s="35">
        <v>-1400</v>
      </c>
      <c r="G71" s="35">
        <v>-616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-9232</v>
      </c>
    </row>
    <row r="72" spans="1:12" ht="18.75" customHeight="1">
      <c r="A72" s="12" t="s">
        <v>77</v>
      </c>
      <c r="B72" s="35">
        <v>-46679.89</v>
      </c>
      <c r="C72" s="35">
        <v>-3341</v>
      </c>
      <c r="D72" s="35">
        <v>-20490.31</v>
      </c>
      <c r="E72" s="35">
        <v>-105503.4</v>
      </c>
      <c r="F72" s="35">
        <v>-76200.85</v>
      </c>
      <c r="G72" s="35">
        <v>-92296.29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-344511.74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-29914.09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-274261.4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1756827.2999999998</v>
      </c>
      <c r="C114" s="24">
        <f t="shared" si="20"/>
        <v>2653795.14</v>
      </c>
      <c r="D114" s="24">
        <f t="shared" si="20"/>
        <v>2929408.41</v>
      </c>
      <c r="E114" s="24">
        <f t="shared" si="20"/>
        <v>1574118.28</v>
      </c>
      <c r="F114" s="24">
        <f t="shared" si="20"/>
        <v>1381019.0299999998</v>
      </c>
      <c r="G114" s="24">
        <f t="shared" si="20"/>
        <v>3004173.11</v>
      </c>
      <c r="H114" s="24">
        <f t="shared" si="20"/>
        <v>1643933.1300000001</v>
      </c>
      <c r="I114" s="24">
        <f>+I115+I116</f>
        <v>480051.06999999995</v>
      </c>
      <c r="J114" s="24">
        <f>+J115+J116</f>
        <v>1001440.9199999999</v>
      </c>
      <c r="K114" s="24">
        <f>+K115+K116</f>
        <v>767172.27</v>
      </c>
      <c r="L114" s="45">
        <f t="shared" si="16"/>
        <v>17191938.66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1739879.4399999997</v>
      </c>
      <c r="C115" s="24">
        <f t="shared" si="21"/>
        <v>2630332.24</v>
      </c>
      <c r="D115" s="24">
        <f t="shared" si="21"/>
        <v>2905967.67</v>
      </c>
      <c r="E115" s="24">
        <f t="shared" si="21"/>
        <v>1550681.84</v>
      </c>
      <c r="F115" s="24">
        <f t="shared" si="21"/>
        <v>1367103.88</v>
      </c>
      <c r="G115" s="24">
        <f t="shared" si="21"/>
        <v>2981154.44</v>
      </c>
      <c r="H115" s="24">
        <f t="shared" si="21"/>
        <v>1627713.62</v>
      </c>
      <c r="I115" s="24">
        <f t="shared" si="21"/>
        <v>480051.06999999995</v>
      </c>
      <c r="J115" s="24">
        <f t="shared" si="21"/>
        <v>987465.7999999999</v>
      </c>
      <c r="K115" s="24">
        <f t="shared" si="21"/>
        <v>767172.27</v>
      </c>
      <c r="L115" s="45">
        <f t="shared" si="16"/>
        <v>17037522.27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23440.74</v>
      </c>
      <c r="E116" s="24">
        <f t="shared" si="22"/>
        <v>23436.44</v>
      </c>
      <c r="F116" s="24">
        <f t="shared" si="22"/>
        <v>13915.15</v>
      </c>
      <c r="G116" s="24">
        <f t="shared" si="22"/>
        <v>23018.67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154416.38999999998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17191938.67</v>
      </c>
      <c r="M122" s="51"/>
    </row>
    <row r="123" spans="1:12" ht="18.75" customHeight="1">
      <c r="A123" s="26" t="s">
        <v>123</v>
      </c>
      <c r="B123" s="27">
        <v>220872.2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220872.2</v>
      </c>
    </row>
    <row r="124" spans="1:12" ht="18.75" customHeight="1">
      <c r="A124" s="26" t="s">
        <v>124</v>
      </c>
      <c r="B124" s="27">
        <v>1535955.1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1535955.1</v>
      </c>
    </row>
    <row r="125" spans="1:12" ht="18.75" customHeight="1">
      <c r="A125" s="26" t="s">
        <v>125</v>
      </c>
      <c r="B125" s="38">
        <v>0</v>
      </c>
      <c r="C125" s="27">
        <v>2653795.14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2653795.14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2725990.67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2725990.67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203417.74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203417.74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1558377.1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1558377.1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15741.18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15741.18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445298.93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445298.93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103017.13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103017.13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832702.97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832702.97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851585.6</v>
      </c>
      <c r="H134" s="38">
        <v>0</v>
      </c>
      <c r="I134" s="38">
        <v>0</v>
      </c>
      <c r="J134" s="38">
        <v>0</v>
      </c>
      <c r="K134" s="38"/>
      <c r="L134" s="39">
        <f t="shared" si="23"/>
        <v>851585.6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70271.52</v>
      </c>
      <c r="H135" s="38">
        <v>0</v>
      </c>
      <c r="I135" s="38">
        <v>0</v>
      </c>
      <c r="J135" s="38">
        <v>0</v>
      </c>
      <c r="K135" s="38"/>
      <c r="L135" s="39">
        <f t="shared" si="23"/>
        <v>70271.52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414636.44</v>
      </c>
      <c r="H136" s="38">
        <v>0</v>
      </c>
      <c r="I136" s="38">
        <v>0</v>
      </c>
      <c r="J136" s="38">
        <v>0</v>
      </c>
      <c r="K136" s="38"/>
      <c r="L136" s="39">
        <f t="shared" si="23"/>
        <v>414636.44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435270.3</v>
      </c>
      <c r="H137" s="38">
        <v>0</v>
      </c>
      <c r="I137" s="38">
        <v>0</v>
      </c>
      <c r="J137" s="38">
        <v>0</v>
      </c>
      <c r="K137" s="38"/>
      <c r="L137" s="39">
        <f t="shared" si="23"/>
        <v>435270.3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1232409.25</v>
      </c>
      <c r="H138" s="38">
        <v>0</v>
      </c>
      <c r="I138" s="38">
        <v>0</v>
      </c>
      <c r="J138" s="38">
        <v>0</v>
      </c>
      <c r="K138" s="38"/>
      <c r="L138" s="39">
        <f t="shared" si="23"/>
        <v>1232409.25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573899.16</v>
      </c>
      <c r="I139" s="38">
        <v>0</v>
      </c>
      <c r="J139" s="38">
        <v>0</v>
      </c>
      <c r="K139" s="38"/>
      <c r="L139" s="39">
        <f t="shared" si="23"/>
        <v>573899.16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1070033.98</v>
      </c>
      <c r="I140" s="38">
        <v>0</v>
      </c>
      <c r="J140" s="38">
        <v>0</v>
      </c>
      <c r="K140" s="38"/>
      <c r="L140" s="39">
        <f t="shared" si="23"/>
        <v>1070033.98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480051.07</v>
      </c>
      <c r="J141" s="38">
        <v>0</v>
      </c>
      <c r="K141" s="38"/>
      <c r="L141" s="39">
        <f t="shared" si="23"/>
        <v>480051.07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1001440.92</v>
      </c>
      <c r="K142" s="38"/>
      <c r="L142" s="39">
        <f t="shared" si="23"/>
        <v>1001440.92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767172.27</v>
      </c>
      <c r="L143" s="42">
        <f t="shared" si="23"/>
        <v>767172.27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1001440.9199999999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2018-10-23T16:50:35Z</dcterms:modified>
  <cp:category/>
  <cp:version/>
  <cp:contentType/>
  <cp:contentStatus/>
</cp:coreProperties>
</file>