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<sst xmlns="http://schemas.openxmlformats.org/spreadsheetml/2006/main" count="147" uniqueCount="147">
  <si>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</si>
  <si>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</si>
  <si>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</si>
  <si>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</si>
  <si>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</si>
  <si>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</si>
  <si>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</si>
  <si>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</si>
  <si>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</si>
  <si>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</si>
  <si>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</si>
  <si>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</si>
  <si>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</si>
  <si>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</si>
  <si>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</si>
  <si>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</si>
  <si>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</si>
  <si>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</si>
  <si>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</si>
  <si>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</si>
  <si>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</si>
  <si>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</si>
  <si>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</si>
  <si>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</si>
  <si>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</si>
  <si>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</si>
  <si>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</si>
  <si>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</si>
  <si>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</si>
  <si>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</si>
  <si>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</si>
  <si>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</si>
  <si>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</si>
  <si>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</si>
  <si>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</si>
  <si>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</si>
  <si>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</si>
  <si>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</si>
  <si>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</si>
  <si>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</si>
  <si>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</si>
  <si>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</si>
  <si>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</si>
  <si>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</si>
  <si>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</si>
  <si>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</si>
  <si>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</si>
  <si>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</si>
  <si>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</si>
  <si>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</si>
  <si>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</si>
  <si>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</si>
  <si>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</si>
  <si>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</si>
  <si>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</si>
  <si>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</si>
  <si>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</si>
  <si>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</si>
  <si>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</si>
  <si>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</si>
  <si>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</si>
  <si>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</si>
  <si>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</si>
  <si>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</si>
  <si>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</si>
  <si>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</si>
  <si>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</si>
  <si>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</si>
  <si>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</si>
  <si>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</si>
  <si>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</si>
  <si>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</si>
  <si>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</si>
  <si>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</si>
  <si>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</si>
  <si>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</si>
  <si>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</si>
  <si>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</si>
  <si>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</si>
  <si>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</si>
  <si>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</si>
  <si>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</si>
  <si>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</si>
  <si>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</si>
  <si>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</si>
  <si>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</si>
  <si>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</si>
  <si>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</si>
  <si>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</si>
  <si>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</si>
  <si>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</si>
  <si>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</si>
  <si>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</si>
  <si>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</si>
  <si>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</si>
  <si>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</si>
  <si>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</si>
  <si>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</si>
  <si>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</si>
  <si>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</si>
  <si>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</si>
  <si>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</si>
  <si>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</si>
  <si>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</si>
  <si>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</si>
  <si>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</si>
  <si>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</si>
  <si>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</si>
  <si>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</si>
  <si>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</si>
  <si>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</si>
  <si>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</si>
  <si>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</si>
  <si>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</si>
  <si>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</si>
  <si>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</si>
  <si>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</si>
  <si>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</si>
  <si>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</si>
  <si>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</si>
  <si>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</si>
  <si>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</si>
  <si>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</si>
  <si>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</si>
  <si>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</si>
  <si>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</si>
  <si>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</si>
  <si>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</si>
  <si>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</si>
  <si>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</si>
  <si>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</si>
  <si>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</si>
  <si>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</si>
  <si>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</si>
  <si>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</si>
  <si>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</si>
  <si>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</si>
  <si>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</si>
  <si>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</si>
  <si>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</si>
  <si>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</si>
  <si>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</si>
  <si>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</si>
  <si>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</si>
  <si>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</si>
  <si>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</si>
  <si>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15/10/18 - VENCIMENTO 22/10/18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</si>
</sst>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B104">
      <selection activeCell="M113" sqref="M113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533520</v>
      </c>
      <c r="C7" s="9">
        <f t="shared" si="0"/>
        <v>705485</v>
      </c>
      <c r="D7" s="9">
        <f t="shared" si="0"/>
        <v>691700</v>
      </c>
      <c r="E7" s="9">
        <f t="shared" si="0"/>
        <v>468676</v>
      </c>
      <c r="F7" s="9">
        <f t="shared" si="0"/>
        <v>415763</v>
      </c>
      <c r="G7" s="9">
        <f t="shared" si="0"/>
        <v>1071740</v>
      </c>
      <c r="H7" s="9">
        <f t="shared" si="0"/>
        <v>488722</v>
      </c>
      <c r="I7" s="9">
        <f t="shared" si="0"/>
        <v>108590</v>
      </c>
      <c r="J7" s="9">
        <f t="shared" si="0"/>
        <v>279877</v>
      </c>
      <c r="K7" s="9">
        <f t="shared" si="0"/>
        <v>242241</v>
      </c>
      <c r="L7" s="9">
        <f t="shared" si="0"/>
        <v>5006314</v>
      </c>
      <c r="M7" s="49"/>
    </row>
    <row r="8" spans="1:12" ht="17.25" customHeight="1">
      <c r="A8" s="10" t="s">
        <v>38</v>
      </c>
      <c r="B8" s="11">
        <f>B9+B12+B16</f>
        <v>264491</v>
      </c>
      <c r="C8" s="11">
        <f aca="true" t="shared" si="1" ref="C8:K8">C9+C12+C16</f>
        <v>358600</v>
      </c>
      <c r="D8" s="11">
        <f t="shared" si="1"/>
        <v>324837</v>
      </c>
      <c r="E8" s="11">
        <f t="shared" si="1"/>
        <v>239234</v>
      </c>
      <c r="F8" s="11">
        <f t="shared" si="1"/>
        <v>190942</v>
      </c>
      <c r="G8" s="11">
        <f t="shared" si="1"/>
        <v>521137</v>
      </c>
      <c r="H8" s="11">
        <f t="shared" si="1"/>
        <v>261897</v>
      </c>
      <c r="I8" s="11">
        <f t="shared" si="1"/>
        <v>49911</v>
      </c>
      <c r="J8" s="11">
        <f t="shared" si="1"/>
        <v>132856</v>
      </c>
      <c r="K8" s="11">
        <f t="shared" si="1"/>
        <v>122723</v>
      </c>
      <c r="L8" s="11">
        <f aca="true" t="shared" si="2" ref="L8:L29">SUM(B8:K8)</f>
        <v>2466628</v>
      </c>
    </row>
    <row r="9" spans="1:12" ht="17.25" customHeight="1">
      <c r="A9" s="15" t="s">
        <v>16</v>
      </c>
      <c r="B9" s="13">
        <f>+B10+B11</f>
        <v>32379</v>
      </c>
      <c r="C9" s="13">
        <f aca="true" t="shared" si="3" ref="C9:K9">+C10+C11</f>
        <v>47406</v>
      </c>
      <c r="D9" s="13">
        <f t="shared" si="3"/>
        <v>39048</v>
      </c>
      <c r="E9" s="13">
        <f t="shared" si="3"/>
        <v>29507</v>
      </c>
      <c r="F9" s="13">
        <f t="shared" si="3"/>
        <v>18714</v>
      </c>
      <c r="G9" s="13">
        <f t="shared" si="3"/>
        <v>42355</v>
      </c>
      <c r="H9" s="13">
        <f t="shared" si="3"/>
        <v>39156</v>
      </c>
      <c r="I9" s="13">
        <f t="shared" si="3"/>
        <v>7050</v>
      </c>
      <c r="J9" s="13">
        <f t="shared" si="3"/>
        <v>14698</v>
      </c>
      <c r="K9" s="13">
        <f t="shared" si="3"/>
        <v>13532</v>
      </c>
      <c r="L9" s="11">
        <f t="shared" si="2"/>
        <v>283845</v>
      </c>
    </row>
    <row r="10" spans="1:12" ht="17.25" customHeight="1">
      <c r="A10" s="29" t="s">
        <v>17</v>
      </c>
      <c r="B10" s="13">
        <v>32379</v>
      </c>
      <c r="C10" s="13">
        <v>47406</v>
      </c>
      <c r="D10" s="13">
        <v>39048</v>
      </c>
      <c r="E10" s="13">
        <v>29507</v>
      </c>
      <c r="F10" s="13">
        <v>18714</v>
      </c>
      <c r="G10" s="13">
        <v>42355</v>
      </c>
      <c r="H10" s="13">
        <v>39156</v>
      </c>
      <c r="I10" s="13">
        <v>7050</v>
      </c>
      <c r="J10" s="13">
        <v>14698</v>
      </c>
      <c r="K10" s="13">
        <v>13532</v>
      </c>
      <c r="L10" s="11">
        <f t="shared" si="2"/>
        <v>283845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221206</v>
      </c>
      <c r="C12" s="17">
        <f t="shared" si="4"/>
        <v>295644</v>
      </c>
      <c r="D12" s="17">
        <f t="shared" si="4"/>
        <v>272292</v>
      </c>
      <c r="E12" s="17">
        <f t="shared" si="4"/>
        <v>199725</v>
      </c>
      <c r="F12" s="17">
        <f t="shared" si="4"/>
        <v>161753</v>
      </c>
      <c r="G12" s="17">
        <f t="shared" si="4"/>
        <v>451547</v>
      </c>
      <c r="H12" s="17">
        <f t="shared" si="4"/>
        <v>211626</v>
      </c>
      <c r="I12" s="17">
        <f t="shared" si="4"/>
        <v>40422</v>
      </c>
      <c r="J12" s="17">
        <f t="shared" si="4"/>
        <v>112399</v>
      </c>
      <c r="K12" s="17">
        <f t="shared" si="4"/>
        <v>103551</v>
      </c>
      <c r="L12" s="11">
        <f t="shared" si="2"/>
        <v>2070165</v>
      </c>
    </row>
    <row r="13" spans="1:14" s="67" customFormat="1" ht="17.25" customHeight="1">
      <c r="A13" s="74" t="s">
        <v>19</v>
      </c>
      <c r="B13" s="75">
        <v>99954</v>
      </c>
      <c r="C13" s="75">
        <v>140996</v>
      </c>
      <c r="D13" s="75">
        <v>136568</v>
      </c>
      <c r="E13" s="75">
        <v>95271</v>
      </c>
      <c r="F13" s="75">
        <v>78347</v>
      </c>
      <c r="G13" s="75">
        <v>202811</v>
      </c>
      <c r="H13" s="75">
        <v>91843</v>
      </c>
      <c r="I13" s="75">
        <v>21489</v>
      </c>
      <c r="J13" s="75">
        <v>55823</v>
      </c>
      <c r="K13" s="75">
        <v>46697</v>
      </c>
      <c r="L13" s="76">
        <f t="shared" si="2"/>
        <v>969799</v>
      </c>
      <c r="M13" s="77"/>
      <c r="N13" s="78"/>
    </row>
    <row r="14" spans="1:13" s="67" customFormat="1" ht="17.25" customHeight="1">
      <c r="A14" s="74" t="s">
        <v>20</v>
      </c>
      <c r="B14" s="75">
        <v>109043</v>
      </c>
      <c r="C14" s="75">
        <v>135331</v>
      </c>
      <c r="D14" s="75">
        <v>124593</v>
      </c>
      <c r="E14" s="75">
        <v>92957</v>
      </c>
      <c r="F14" s="75">
        <v>75665</v>
      </c>
      <c r="G14" s="75">
        <v>227416</v>
      </c>
      <c r="H14" s="75">
        <v>101019</v>
      </c>
      <c r="I14" s="75">
        <v>16339</v>
      </c>
      <c r="J14" s="75">
        <v>52526</v>
      </c>
      <c r="K14" s="75">
        <v>51572</v>
      </c>
      <c r="L14" s="76">
        <f t="shared" si="2"/>
        <v>986461</v>
      </c>
      <c r="M14" s="77"/>
    </row>
    <row r="15" spans="1:12" ht="17.25" customHeight="1">
      <c r="A15" s="14" t="s">
        <v>21</v>
      </c>
      <c r="B15" s="13">
        <v>12209</v>
      </c>
      <c r="C15" s="13">
        <v>19317</v>
      </c>
      <c r="D15" s="13">
        <v>11131</v>
      </c>
      <c r="E15" s="13">
        <v>11497</v>
      </c>
      <c r="F15" s="13">
        <v>7741</v>
      </c>
      <c r="G15" s="13">
        <v>21320</v>
      </c>
      <c r="H15" s="13">
        <v>18764</v>
      </c>
      <c r="I15" s="13">
        <v>2594</v>
      </c>
      <c r="J15" s="13">
        <v>4050</v>
      </c>
      <c r="K15" s="13">
        <v>5282</v>
      </c>
      <c r="L15" s="11">
        <f t="shared" si="2"/>
        <v>113905</v>
      </c>
    </row>
    <row r="16" spans="1:12" ht="17.25" customHeight="1">
      <c r="A16" s="15" t="s">
        <v>34</v>
      </c>
      <c r="B16" s="13">
        <f>B17+B18+B19</f>
        <v>10906</v>
      </c>
      <c r="C16" s="13">
        <f aca="true" t="shared" si="5" ref="C16:K16">C17+C18+C19</f>
        <v>15550</v>
      </c>
      <c r="D16" s="13">
        <f t="shared" si="5"/>
        <v>13497</v>
      </c>
      <c r="E16" s="13">
        <f t="shared" si="5"/>
        <v>10002</v>
      </c>
      <c r="F16" s="13">
        <f t="shared" si="5"/>
        <v>10475</v>
      </c>
      <c r="G16" s="13">
        <f t="shared" si="5"/>
        <v>27235</v>
      </c>
      <c r="H16" s="13">
        <f t="shared" si="5"/>
        <v>11115</v>
      </c>
      <c r="I16" s="13">
        <f t="shared" si="5"/>
        <v>2439</v>
      </c>
      <c r="J16" s="13">
        <f t="shared" si="5"/>
        <v>5759</v>
      </c>
      <c r="K16" s="13">
        <f t="shared" si="5"/>
        <v>5640</v>
      </c>
      <c r="L16" s="11">
        <f t="shared" si="2"/>
        <v>112618</v>
      </c>
    </row>
    <row r="17" spans="1:12" ht="17.25" customHeight="1">
      <c r="A17" s="14" t="s">
        <v>35</v>
      </c>
      <c r="B17" s="13">
        <v>10890</v>
      </c>
      <c r="C17" s="13">
        <v>15524</v>
      </c>
      <c r="D17" s="13">
        <v>13476</v>
      </c>
      <c r="E17" s="13">
        <v>9986</v>
      </c>
      <c r="F17" s="13">
        <v>10457</v>
      </c>
      <c r="G17" s="13">
        <v>27205</v>
      </c>
      <c r="H17" s="13">
        <v>11086</v>
      </c>
      <c r="I17" s="13">
        <v>2438</v>
      </c>
      <c r="J17" s="13">
        <v>5749</v>
      </c>
      <c r="K17" s="13">
        <v>5632</v>
      </c>
      <c r="L17" s="11">
        <f t="shared" si="2"/>
        <v>112443</v>
      </c>
    </row>
    <row r="18" spans="1:12" ht="17.25" customHeight="1">
      <c r="A18" s="14" t="s">
        <v>36</v>
      </c>
      <c r="B18" s="13">
        <v>12</v>
      </c>
      <c r="C18" s="13">
        <v>10</v>
      </c>
      <c r="D18" s="13">
        <v>18</v>
      </c>
      <c r="E18" s="13">
        <v>12</v>
      </c>
      <c r="F18" s="13">
        <v>14</v>
      </c>
      <c r="G18" s="13">
        <v>12</v>
      </c>
      <c r="H18" s="13">
        <v>18</v>
      </c>
      <c r="I18" s="13">
        <v>1</v>
      </c>
      <c r="J18" s="13">
        <v>3</v>
      </c>
      <c r="K18" s="13">
        <v>6</v>
      </c>
      <c r="L18" s="11">
        <f t="shared" si="2"/>
        <v>106</v>
      </c>
    </row>
    <row r="19" spans="1:12" ht="17.25" customHeight="1">
      <c r="A19" s="14" t="s">
        <v>37</v>
      </c>
      <c r="B19" s="13">
        <v>4</v>
      </c>
      <c r="C19" s="13">
        <v>16</v>
      </c>
      <c r="D19" s="13">
        <v>3</v>
      </c>
      <c r="E19" s="13">
        <v>4</v>
      </c>
      <c r="F19" s="13">
        <v>4</v>
      </c>
      <c r="G19" s="13">
        <v>18</v>
      </c>
      <c r="H19" s="13">
        <v>11</v>
      </c>
      <c r="I19" s="13">
        <v>0</v>
      </c>
      <c r="J19" s="13">
        <v>7</v>
      </c>
      <c r="K19" s="13">
        <v>2</v>
      </c>
      <c r="L19" s="11">
        <f t="shared" si="2"/>
        <v>69</v>
      </c>
    </row>
    <row r="20" spans="1:12" ht="17.25" customHeight="1">
      <c r="A20" s="16" t="s">
        <v>22</v>
      </c>
      <c r="B20" s="11">
        <f>+B21+B22+B23</f>
        <v>156950</v>
      </c>
      <c r="C20" s="11">
        <f aca="true" t="shared" si="6" ref="C20:K20">+C21+C22+C23</f>
        <v>180428</v>
      </c>
      <c r="D20" s="11">
        <f t="shared" si="6"/>
        <v>194983</v>
      </c>
      <c r="E20" s="11">
        <f t="shared" si="6"/>
        <v>123695</v>
      </c>
      <c r="F20" s="11">
        <f t="shared" si="6"/>
        <v>136291</v>
      </c>
      <c r="G20" s="11">
        <f t="shared" si="6"/>
        <v>370308</v>
      </c>
      <c r="H20" s="11">
        <f t="shared" si="6"/>
        <v>128507</v>
      </c>
      <c r="I20" s="11">
        <f t="shared" si="6"/>
        <v>30421</v>
      </c>
      <c r="J20" s="11">
        <f t="shared" si="6"/>
        <v>74624</v>
      </c>
      <c r="K20" s="11">
        <f t="shared" si="6"/>
        <v>66299</v>
      </c>
      <c r="L20" s="11">
        <f t="shared" si="2"/>
        <v>1462506</v>
      </c>
    </row>
    <row r="21" spans="1:13" s="67" customFormat="1" ht="17.25" customHeight="1">
      <c r="A21" s="60" t="s">
        <v>23</v>
      </c>
      <c r="B21" s="75">
        <v>77942</v>
      </c>
      <c r="C21" s="75">
        <v>99595</v>
      </c>
      <c r="D21" s="75">
        <v>110373</v>
      </c>
      <c r="E21" s="75">
        <v>67087</v>
      </c>
      <c r="F21" s="75">
        <v>74445</v>
      </c>
      <c r="G21" s="75">
        <v>183722</v>
      </c>
      <c r="H21" s="75">
        <v>67491</v>
      </c>
      <c r="I21" s="75">
        <v>18278</v>
      </c>
      <c r="J21" s="75">
        <v>41368</v>
      </c>
      <c r="K21" s="75">
        <v>33401</v>
      </c>
      <c r="L21" s="76">
        <f t="shared" si="2"/>
        <v>773702</v>
      </c>
      <c r="M21" s="77"/>
    </row>
    <row r="22" spans="1:13" s="67" customFormat="1" ht="17.25" customHeight="1">
      <c r="A22" s="60" t="s">
        <v>24</v>
      </c>
      <c r="B22" s="75">
        <v>73254</v>
      </c>
      <c r="C22" s="75">
        <v>73661</v>
      </c>
      <c r="D22" s="75">
        <v>78957</v>
      </c>
      <c r="E22" s="75">
        <v>52546</v>
      </c>
      <c r="F22" s="75">
        <v>57906</v>
      </c>
      <c r="G22" s="75">
        <v>175455</v>
      </c>
      <c r="H22" s="75">
        <v>54463</v>
      </c>
      <c r="I22" s="75">
        <v>11003</v>
      </c>
      <c r="J22" s="75">
        <v>31398</v>
      </c>
      <c r="K22" s="75">
        <v>30758</v>
      </c>
      <c r="L22" s="76">
        <f t="shared" si="2"/>
        <v>639401</v>
      </c>
      <c r="M22" s="77"/>
    </row>
    <row r="23" spans="1:12" ht="17.25" customHeight="1">
      <c r="A23" s="12" t="s">
        <v>25</v>
      </c>
      <c r="B23" s="13">
        <v>5754</v>
      </c>
      <c r="C23" s="13">
        <v>7172</v>
      </c>
      <c r="D23" s="13">
        <v>5653</v>
      </c>
      <c r="E23" s="13">
        <v>4062</v>
      </c>
      <c r="F23" s="13">
        <v>3940</v>
      </c>
      <c r="G23" s="13">
        <v>11131</v>
      </c>
      <c r="H23" s="13">
        <v>6553</v>
      </c>
      <c r="I23" s="13">
        <v>1140</v>
      </c>
      <c r="J23" s="13">
        <v>1858</v>
      </c>
      <c r="K23" s="13">
        <v>2140</v>
      </c>
      <c r="L23" s="11">
        <f t="shared" si="2"/>
        <v>49403</v>
      </c>
    </row>
    <row r="24" spans="1:13" ht="17.25" customHeight="1">
      <c r="A24" s="16" t="s">
        <v>26</v>
      </c>
      <c r="B24" s="13">
        <f>+B25+B26</f>
        <v>112079</v>
      </c>
      <c r="C24" s="13">
        <f aca="true" t="shared" si="7" ref="C24:K24">+C25+C26</f>
        <v>166457</v>
      </c>
      <c r="D24" s="13">
        <f t="shared" si="7"/>
        <v>171880</v>
      </c>
      <c r="E24" s="13">
        <f t="shared" si="7"/>
        <v>105747</v>
      </c>
      <c r="F24" s="13">
        <f t="shared" si="7"/>
        <v>88530</v>
      </c>
      <c r="G24" s="13">
        <f t="shared" si="7"/>
        <v>180295</v>
      </c>
      <c r="H24" s="13">
        <f t="shared" si="7"/>
        <v>92085</v>
      </c>
      <c r="I24" s="13">
        <f t="shared" si="7"/>
        <v>28258</v>
      </c>
      <c r="J24" s="13">
        <f t="shared" si="7"/>
        <v>72397</v>
      </c>
      <c r="K24" s="13">
        <f t="shared" si="7"/>
        <v>53219</v>
      </c>
      <c r="L24" s="11">
        <f t="shared" si="2"/>
        <v>1070947</v>
      </c>
      <c r="M24" s="50"/>
    </row>
    <row r="25" spans="1:13" ht="17.25" customHeight="1">
      <c r="A25" s="12" t="s">
        <v>39</v>
      </c>
      <c r="B25" s="13">
        <v>68870</v>
      </c>
      <c r="C25" s="13">
        <v>107014</v>
      </c>
      <c r="D25" s="13">
        <v>115006</v>
      </c>
      <c r="E25" s="13">
        <v>71794</v>
      </c>
      <c r="F25" s="13">
        <v>52265</v>
      </c>
      <c r="G25" s="13">
        <v>110467</v>
      </c>
      <c r="H25" s="13">
        <v>58417</v>
      </c>
      <c r="I25" s="13">
        <v>21002</v>
      </c>
      <c r="J25" s="13">
        <v>46405</v>
      </c>
      <c r="K25" s="13">
        <v>31522</v>
      </c>
      <c r="L25" s="11">
        <f t="shared" si="2"/>
        <v>682762</v>
      </c>
      <c r="M25" s="49"/>
    </row>
    <row r="26" spans="1:13" ht="17.25" customHeight="1">
      <c r="A26" s="12" t="s">
        <v>40</v>
      </c>
      <c r="B26" s="13">
        <v>43209</v>
      </c>
      <c r="C26" s="13">
        <v>59443</v>
      </c>
      <c r="D26" s="13">
        <v>56874</v>
      </c>
      <c r="E26" s="13">
        <v>33953</v>
      </c>
      <c r="F26" s="13">
        <v>36265</v>
      </c>
      <c r="G26" s="13">
        <v>69828</v>
      </c>
      <c r="H26" s="13">
        <v>33668</v>
      </c>
      <c r="I26" s="13">
        <v>7256</v>
      </c>
      <c r="J26" s="13">
        <v>25992</v>
      </c>
      <c r="K26" s="13">
        <v>21697</v>
      </c>
      <c r="L26" s="11">
        <f t="shared" si="2"/>
        <v>388185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6233</v>
      </c>
      <c r="I27" s="11">
        <v>0</v>
      </c>
      <c r="J27" s="11">
        <v>0</v>
      </c>
      <c r="K27" s="11">
        <v>0</v>
      </c>
      <c r="L27" s="11">
        <f t="shared" si="2"/>
        <v>6233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41</v>
      </c>
      <c r="L29" s="11">
        <f t="shared" si="2"/>
        <v>41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13727.02</v>
      </c>
      <c r="I37" s="19">
        <v>0</v>
      </c>
      <c r="J37" s="19">
        <v>0</v>
      </c>
      <c r="K37" s="19">
        <v>0</v>
      </c>
      <c r="L37" s="23">
        <f>SUM(B37:K37)</f>
        <v>13727.02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1741955.03</v>
      </c>
      <c r="C49" s="22">
        <f aca="true" t="shared" si="11" ref="C49:H49">+C50+C62</f>
        <v>2574575.74</v>
      </c>
      <c r="D49" s="22">
        <f t="shared" si="11"/>
        <v>2784051.9</v>
      </c>
      <c r="E49" s="22">
        <f t="shared" si="11"/>
        <v>1647116.76</v>
      </c>
      <c r="F49" s="22">
        <f t="shared" si="11"/>
        <v>1488296.18</v>
      </c>
      <c r="G49" s="22">
        <f t="shared" si="11"/>
        <v>3126444.07</v>
      </c>
      <c r="H49" s="22">
        <f t="shared" si="11"/>
        <v>1651344.3100000003</v>
      </c>
      <c r="I49" s="22">
        <f>+I50+I62</f>
        <v>566569.86</v>
      </c>
      <c r="J49" s="22">
        <f>+J50+J62</f>
        <v>952778.12</v>
      </c>
      <c r="K49" s="22">
        <f>+K50+K62</f>
        <v>785449.67</v>
      </c>
      <c r="L49" s="22">
        <f aca="true" t="shared" si="12" ref="L49:L62">SUM(B49:K49)</f>
        <v>17318581.64</v>
      </c>
    </row>
    <row r="50" spans="1:12" ht="17.25" customHeight="1">
      <c r="A50" s="16" t="s">
        <v>60</v>
      </c>
      <c r="B50" s="23">
        <f>SUM(B51:B61)</f>
        <v>1725007.17</v>
      </c>
      <c r="C50" s="23">
        <f aca="true" t="shared" si="13" ref="C50:K50">SUM(C51:C61)</f>
        <v>2551112.8400000003</v>
      </c>
      <c r="D50" s="23">
        <f t="shared" si="13"/>
        <v>2760611.1599999997</v>
      </c>
      <c r="E50" s="23">
        <f t="shared" si="13"/>
        <v>1623680.32</v>
      </c>
      <c r="F50" s="23">
        <f t="shared" si="13"/>
        <v>1474381.03</v>
      </c>
      <c r="G50" s="23">
        <f t="shared" si="13"/>
        <v>3103425.4</v>
      </c>
      <c r="H50" s="23">
        <f t="shared" si="13"/>
        <v>1634589.4500000002</v>
      </c>
      <c r="I50" s="23">
        <f t="shared" si="13"/>
        <v>566569.86</v>
      </c>
      <c r="J50" s="23">
        <f t="shared" si="13"/>
        <v>938803</v>
      </c>
      <c r="K50" s="23">
        <f t="shared" si="13"/>
        <v>785449.67</v>
      </c>
      <c r="L50" s="23">
        <f t="shared" si="12"/>
        <v>17163629.900000002</v>
      </c>
    </row>
    <row r="51" spans="1:12" ht="17.25" customHeight="1">
      <c r="A51" s="34" t="s">
        <v>61</v>
      </c>
      <c r="B51" s="23">
        <f aca="true" t="shared" si="14" ref="B51:H51">ROUND(B32*B7,2)</f>
        <v>1681815.1</v>
      </c>
      <c r="C51" s="23">
        <f t="shared" si="14"/>
        <v>2488457.24</v>
      </c>
      <c r="D51" s="23">
        <f t="shared" si="14"/>
        <v>2687462.01</v>
      </c>
      <c r="E51" s="23">
        <f t="shared" si="14"/>
        <v>1582906.32</v>
      </c>
      <c r="F51" s="23">
        <f t="shared" si="14"/>
        <v>1419622.76</v>
      </c>
      <c r="G51" s="23">
        <f t="shared" si="14"/>
        <v>3022735.5</v>
      </c>
      <c r="H51" s="23">
        <f t="shared" si="14"/>
        <v>1580478.08</v>
      </c>
      <c r="I51" s="23">
        <f>ROUND(I32*I7,2)</f>
        <v>565504.14</v>
      </c>
      <c r="J51" s="23">
        <f>ROUND(J32*J7,2)</f>
        <v>912958.77</v>
      </c>
      <c r="K51" s="23">
        <f>ROUND(K32*K7,2)</f>
        <v>779749.55</v>
      </c>
      <c r="L51" s="23">
        <f t="shared" si="12"/>
        <v>16721689.47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13727.02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13727.02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23440.74</v>
      </c>
      <c r="E62" s="36">
        <v>23436.44</v>
      </c>
      <c r="F62" s="36">
        <v>13915.15</v>
      </c>
      <c r="G62" s="36">
        <v>23018.67</v>
      </c>
      <c r="H62" s="36">
        <v>16754.86</v>
      </c>
      <c r="I62" s="19">
        <v>0</v>
      </c>
      <c r="J62" s="36">
        <v>13975.12</v>
      </c>
      <c r="K62" s="19">
        <v>0</v>
      </c>
      <c r="L62" s="36">
        <f t="shared" si="12"/>
        <v>154951.74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-196440.11</v>
      </c>
      <c r="C66" s="35">
        <f t="shared" si="15"/>
        <v>-215320.09</v>
      </c>
      <c r="D66" s="35">
        <f t="shared" si="15"/>
        <v>-189734.71000000002</v>
      </c>
      <c r="E66" s="35">
        <f t="shared" si="15"/>
        <v>-211711.12</v>
      </c>
      <c r="F66" s="35">
        <f t="shared" si="15"/>
        <v>-163311.94</v>
      </c>
      <c r="G66" s="35">
        <f t="shared" si="15"/>
        <v>-266959.23000000004</v>
      </c>
      <c r="H66" s="35">
        <f t="shared" si="15"/>
        <v>-170292.18</v>
      </c>
      <c r="I66" s="35">
        <f t="shared" si="15"/>
        <v>-162888.88</v>
      </c>
      <c r="J66" s="35">
        <f t="shared" si="15"/>
        <v>-68697.91</v>
      </c>
      <c r="K66" s="35">
        <f t="shared" si="15"/>
        <v>-61182.65</v>
      </c>
      <c r="L66" s="35">
        <f aca="true" t="shared" si="16" ref="L66:L116">SUM(B66:K66)</f>
        <v>-1706538.8199999996</v>
      </c>
    </row>
    <row r="67" spans="1:12" ht="18.75" customHeight="1">
      <c r="A67" s="16" t="s">
        <v>73</v>
      </c>
      <c r="B67" s="35">
        <f aca="true" t="shared" si="17" ref="B67:K67">B68+B69+B70+B71+B72+B73</f>
        <v>-182588.75</v>
      </c>
      <c r="C67" s="35">
        <f t="shared" si="17"/>
        <v>-195192.33</v>
      </c>
      <c r="D67" s="35">
        <f t="shared" si="17"/>
        <v>-169658.32</v>
      </c>
      <c r="E67" s="35">
        <f t="shared" si="17"/>
        <v>-198381.12</v>
      </c>
      <c r="F67" s="35">
        <f t="shared" si="17"/>
        <v>-151503.76</v>
      </c>
      <c r="G67" s="35">
        <f t="shared" si="17"/>
        <v>-237045.14</v>
      </c>
      <c r="H67" s="35">
        <f t="shared" si="17"/>
        <v>-156624</v>
      </c>
      <c r="I67" s="35">
        <f t="shared" si="17"/>
        <v>-28200</v>
      </c>
      <c r="J67" s="35">
        <f t="shared" si="17"/>
        <v>-58792</v>
      </c>
      <c r="K67" s="35">
        <f t="shared" si="17"/>
        <v>-54292</v>
      </c>
      <c r="L67" s="35">
        <f t="shared" si="16"/>
        <v>-1432277.42</v>
      </c>
    </row>
    <row r="68" spans="1:13" s="67" customFormat="1" ht="18.75" customHeight="1">
      <c r="A68" s="60" t="s">
        <v>144</v>
      </c>
      <c r="B68" s="63">
        <f>-ROUND(B9*$D$3,2)</f>
        <v>-129516</v>
      </c>
      <c r="C68" s="63">
        <f aca="true" t="shared" si="18" ref="C68:J68">-ROUND(C9*$D$3,2)</f>
        <v>-189624</v>
      </c>
      <c r="D68" s="63">
        <f t="shared" si="18"/>
        <v>-156192</v>
      </c>
      <c r="E68" s="63">
        <f t="shared" si="18"/>
        <v>-118028</v>
      </c>
      <c r="F68" s="63">
        <f t="shared" si="18"/>
        <v>-74856</v>
      </c>
      <c r="G68" s="63">
        <f t="shared" si="18"/>
        <v>-169420</v>
      </c>
      <c r="H68" s="63">
        <f t="shared" si="18"/>
        <v>-156624</v>
      </c>
      <c r="I68" s="63">
        <f t="shared" si="18"/>
        <v>-28200</v>
      </c>
      <c r="J68" s="63">
        <f t="shared" si="18"/>
        <v>-58792</v>
      </c>
      <c r="K68" s="63">
        <f>-ROUND((K9+K29)*$D$3,2)</f>
        <v>-54292</v>
      </c>
      <c r="L68" s="63">
        <f t="shared" si="16"/>
        <v>-1135544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-500</v>
      </c>
      <c r="C70" s="35">
        <v>-264</v>
      </c>
      <c r="D70" s="35">
        <v>-180</v>
      </c>
      <c r="E70" s="35">
        <v>-372</v>
      </c>
      <c r="F70" s="35">
        <v>-388</v>
      </c>
      <c r="G70" s="35">
        <v>-152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-1856</v>
      </c>
    </row>
    <row r="71" spans="1:12" ht="18.75" customHeight="1">
      <c r="A71" s="12" t="s">
        <v>76</v>
      </c>
      <c r="B71" s="35">
        <v>-2316</v>
      </c>
      <c r="C71" s="35">
        <v>-1056</v>
      </c>
      <c r="D71" s="35">
        <v>-1008</v>
      </c>
      <c r="E71" s="35">
        <v>-1896</v>
      </c>
      <c r="F71" s="35">
        <v>-1120</v>
      </c>
      <c r="G71" s="35">
        <v>-748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-8144</v>
      </c>
    </row>
    <row r="72" spans="1:12" ht="18.75" customHeight="1">
      <c r="A72" s="12" t="s">
        <v>77</v>
      </c>
      <c r="B72" s="35">
        <v>-50256.75</v>
      </c>
      <c r="C72" s="35">
        <v>-4248.33</v>
      </c>
      <c r="D72" s="35">
        <v>-12278.32</v>
      </c>
      <c r="E72" s="35">
        <v>-78085.12</v>
      </c>
      <c r="F72" s="35">
        <v>-75139.76</v>
      </c>
      <c r="G72" s="35">
        <v>-66725.14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-286733.42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-13851.36</v>
      </c>
      <c r="C74" s="63">
        <f t="shared" si="19"/>
        <v>-20127.76</v>
      </c>
      <c r="D74" s="35">
        <f t="shared" si="19"/>
        <v>-20076.39</v>
      </c>
      <c r="E74" s="63">
        <f t="shared" si="19"/>
        <v>-13330</v>
      </c>
      <c r="F74" s="35">
        <f t="shared" si="19"/>
        <v>-11808.18</v>
      </c>
      <c r="G74" s="35">
        <f t="shared" si="19"/>
        <v>-29914.09</v>
      </c>
      <c r="H74" s="63">
        <f t="shared" si="19"/>
        <v>-13668.18</v>
      </c>
      <c r="I74" s="35">
        <f t="shared" si="19"/>
        <v>-134688.88</v>
      </c>
      <c r="J74" s="63">
        <f t="shared" si="19"/>
        <v>-9905.91</v>
      </c>
      <c r="K74" s="63">
        <f t="shared" si="19"/>
        <v>-6890.65</v>
      </c>
      <c r="L74" s="63">
        <f t="shared" si="16"/>
        <v>-274261.4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1545514.92</v>
      </c>
      <c r="C114" s="24">
        <f t="shared" si="20"/>
        <v>2359255.6500000004</v>
      </c>
      <c r="D114" s="24">
        <f t="shared" si="20"/>
        <v>2594317.19</v>
      </c>
      <c r="E114" s="24">
        <f t="shared" si="20"/>
        <v>1435405.6400000001</v>
      </c>
      <c r="F114" s="24">
        <f t="shared" si="20"/>
        <v>1324984.24</v>
      </c>
      <c r="G114" s="24">
        <f t="shared" si="20"/>
        <v>2859484.84</v>
      </c>
      <c r="H114" s="24">
        <f t="shared" si="20"/>
        <v>1481052.1300000004</v>
      </c>
      <c r="I114" s="24">
        <f>+I115+I116</f>
        <v>403680.98</v>
      </c>
      <c r="J114" s="24">
        <f>+J115+J116</f>
        <v>884080.21</v>
      </c>
      <c r="K114" s="24">
        <f>+K115+K116</f>
        <v>724267.02</v>
      </c>
      <c r="L114" s="45">
        <f t="shared" si="16"/>
        <v>15612042.82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1528567.0599999998</v>
      </c>
      <c r="C115" s="24">
        <f t="shared" si="21"/>
        <v>2335792.7500000005</v>
      </c>
      <c r="D115" s="24">
        <f t="shared" si="21"/>
        <v>2570876.4499999997</v>
      </c>
      <c r="E115" s="24">
        <f t="shared" si="21"/>
        <v>1411969.2000000002</v>
      </c>
      <c r="F115" s="24">
        <f t="shared" si="21"/>
        <v>1311069.09</v>
      </c>
      <c r="G115" s="24">
        <f t="shared" si="21"/>
        <v>2836466.17</v>
      </c>
      <c r="H115" s="24">
        <f t="shared" si="21"/>
        <v>1464297.2700000003</v>
      </c>
      <c r="I115" s="24">
        <f t="shared" si="21"/>
        <v>403680.98</v>
      </c>
      <c r="J115" s="24">
        <f t="shared" si="21"/>
        <v>870105.09</v>
      </c>
      <c r="K115" s="24">
        <f t="shared" si="21"/>
        <v>724267.02</v>
      </c>
      <c r="L115" s="45">
        <f t="shared" si="16"/>
        <v>15457091.08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23440.74</v>
      </c>
      <c r="E116" s="24">
        <f t="shared" si="22"/>
        <v>23436.44</v>
      </c>
      <c r="F116" s="24">
        <f t="shared" si="22"/>
        <v>13915.15</v>
      </c>
      <c r="G116" s="24">
        <f t="shared" si="22"/>
        <v>23018.67</v>
      </c>
      <c r="H116" s="24">
        <f t="shared" si="22"/>
        <v>16754.86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154951.74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15612042.819999998</v>
      </c>
      <c r="M122" s="51"/>
    </row>
    <row r="123" spans="1:12" ht="18.75" customHeight="1">
      <c r="A123" s="26" t="s">
        <v>123</v>
      </c>
      <c r="B123" s="27">
        <v>194067.91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194067.91</v>
      </c>
    </row>
    <row r="124" spans="1:12" ht="18.75" customHeight="1">
      <c r="A124" s="26" t="s">
        <v>124</v>
      </c>
      <c r="B124" s="27">
        <v>1351447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1351447</v>
      </c>
    </row>
    <row r="125" spans="1:12" ht="18.75" customHeight="1">
      <c r="A125" s="26" t="s">
        <v>125</v>
      </c>
      <c r="B125" s="38">
        <v>0</v>
      </c>
      <c r="C125" s="27">
        <v>2359255.65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2359255.65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2414355.85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2414355.85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179961.35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179961.35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1421051.6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1421051.6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14354.05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14354.05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411455.66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411455.66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100796.85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100796.85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812731.73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812731.73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827365.93</v>
      </c>
      <c r="H134" s="38">
        <v>0</v>
      </c>
      <c r="I134" s="38">
        <v>0</v>
      </c>
      <c r="J134" s="38">
        <v>0</v>
      </c>
      <c r="K134" s="38"/>
      <c r="L134" s="39">
        <f t="shared" si="23"/>
        <v>827365.93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67377.77</v>
      </c>
      <c r="H135" s="38">
        <v>0</v>
      </c>
      <c r="I135" s="38">
        <v>0</v>
      </c>
      <c r="J135" s="38">
        <v>0</v>
      </c>
      <c r="K135" s="38"/>
      <c r="L135" s="39">
        <f t="shared" si="23"/>
        <v>67377.77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400617.3</v>
      </c>
      <c r="H136" s="38">
        <v>0</v>
      </c>
      <c r="I136" s="38">
        <v>0</v>
      </c>
      <c r="J136" s="38">
        <v>0</v>
      </c>
      <c r="K136" s="38"/>
      <c r="L136" s="39">
        <f t="shared" si="23"/>
        <v>400617.3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413653.16</v>
      </c>
      <c r="H137" s="38">
        <v>0</v>
      </c>
      <c r="I137" s="38">
        <v>0</v>
      </c>
      <c r="J137" s="38">
        <v>0</v>
      </c>
      <c r="K137" s="38"/>
      <c r="L137" s="39">
        <f t="shared" si="23"/>
        <v>413653.16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1150470.67</v>
      </c>
      <c r="H138" s="38">
        <v>0</v>
      </c>
      <c r="I138" s="38">
        <v>0</v>
      </c>
      <c r="J138" s="38">
        <v>0</v>
      </c>
      <c r="K138" s="38"/>
      <c r="L138" s="39">
        <f t="shared" si="23"/>
        <v>1150470.67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513713</v>
      </c>
      <c r="I139" s="38">
        <v>0</v>
      </c>
      <c r="J139" s="38">
        <v>0</v>
      </c>
      <c r="K139" s="38"/>
      <c r="L139" s="39">
        <f t="shared" si="23"/>
        <v>513713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967339.12</v>
      </c>
      <c r="I140" s="38">
        <v>0</v>
      </c>
      <c r="J140" s="38">
        <v>0</v>
      </c>
      <c r="K140" s="38"/>
      <c r="L140" s="39">
        <f t="shared" si="23"/>
        <v>967339.12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403680.98</v>
      </c>
      <c r="J141" s="38">
        <v>0</v>
      </c>
      <c r="K141" s="38"/>
      <c r="L141" s="39">
        <f t="shared" si="23"/>
        <v>403680.98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884080.21</v>
      </c>
      <c r="K142" s="38"/>
      <c r="L142" s="39">
        <f t="shared" si="23"/>
        <v>884080.21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724267.03</v>
      </c>
      <c r="L143" s="42">
        <f t="shared" si="23"/>
        <v>724267.03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884080.21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2018-10-19T19:43:36Z</dcterms:modified>
  <cp:category/>
  <cp:version/>
  <cp:contentType/>
  <cp:contentStatus/>
</cp:coreProperties>
</file>