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<sst xmlns="http://schemas.openxmlformats.org/spreadsheetml/2006/main" count="147" uniqueCount="147">
  <si>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</si>
  <si>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</si>
  <si>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</si>
  <si>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</si>
  <si>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</si>
  <si>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</si>
  <si>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</si>
  <si>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</si>
  <si>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</si>
  <si>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</si>
  <si>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</si>
  <si>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</si>
  <si>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</si>
  <si>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</si>
  <si>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</si>
  <si>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</si>
  <si>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</si>
  <si>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</si>
  <si>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</si>
  <si>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</si>
  <si>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</si>
  <si>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</si>
  <si>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</si>
  <si>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</si>
  <si>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</si>
  <si>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</si>
  <si>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</si>
  <si>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</si>
  <si>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</si>
  <si>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</si>
  <si>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</si>
  <si>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</si>
  <si>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</si>
  <si>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</si>
  <si>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</si>
  <si>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</si>
  <si>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</si>
  <si>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</si>
  <si>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</si>
  <si>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</si>
  <si>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</si>
  <si>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</si>
  <si>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</si>
  <si>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</si>
  <si>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</si>
  <si>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</si>
  <si>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</si>
  <si>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</si>
  <si>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</si>
  <si>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</si>
  <si>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</si>
  <si>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</si>
  <si>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</si>
  <si>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</si>
  <si>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</si>
  <si>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</si>
  <si>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</si>
  <si>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</si>
  <si>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</si>
  <si>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</si>
  <si>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</si>
  <si>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</si>
  <si>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</si>
  <si>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</si>
  <si>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</si>
  <si>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</si>
  <si>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</si>
  <si>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</si>
  <si>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</si>
  <si>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</si>
  <si>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</si>
  <si>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</si>
  <si>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</si>
  <si>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</si>
  <si>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</si>
  <si>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</si>
  <si>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</si>
  <si>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</si>
  <si>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</si>
  <si>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</si>
  <si>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</si>
  <si>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</si>
  <si>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</si>
  <si>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</si>
  <si>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</si>
  <si>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</si>
  <si>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</si>
  <si>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</si>
  <si>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</si>
  <si>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</si>
  <si>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</si>
  <si>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</si>
  <si>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</si>
  <si>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</si>
  <si>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</si>
  <si>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</si>
  <si>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</si>
  <si>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</si>
  <si>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</si>
  <si>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</si>
  <si>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</si>
  <si>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</si>
  <si>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</si>
  <si>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</si>
  <si>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</si>
  <si>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</si>
  <si>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</si>
  <si>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</si>
  <si>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</si>
  <si>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</si>
  <si>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</si>
  <si>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</si>
  <si>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</si>
  <si>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</si>
  <si>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</si>
  <si>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</si>
  <si>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</si>
  <si>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</si>
  <si>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</si>
  <si>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</si>
  <si>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</si>
  <si>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</si>
  <si>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</si>
  <si>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</si>
  <si>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</si>
  <si>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</si>
  <si>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</si>
  <si>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</si>
  <si>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</si>
  <si>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</si>
  <si>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</si>
  <si>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</si>
  <si>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</si>
  <si>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</si>
  <si>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</si>
  <si>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</si>
  <si>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</si>
  <si>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</si>
  <si>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</si>
  <si>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</si>
  <si>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</si>
  <si>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</si>
  <si>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</si>
  <si>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</si>
  <si>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</si>
  <si>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</si>
  <si>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13/10/18 - VENCIMENTO 19/10/18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</si>
</sst>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286965</v>
      </c>
      <c r="C7" s="9">
        <f t="shared" si="0"/>
        <v>382073</v>
      </c>
      <c r="D7" s="9">
        <f t="shared" si="0"/>
        <v>408164</v>
      </c>
      <c r="E7" s="9">
        <f t="shared" si="0"/>
        <v>228620</v>
      </c>
      <c r="F7" s="9">
        <f t="shared" si="0"/>
        <v>225825</v>
      </c>
      <c r="G7" s="9">
        <f t="shared" si="0"/>
        <v>558593</v>
      </c>
      <c r="H7" s="9">
        <f t="shared" si="0"/>
        <v>222128</v>
      </c>
      <c r="I7" s="9">
        <f t="shared" si="0"/>
        <v>53728</v>
      </c>
      <c r="J7" s="9">
        <f t="shared" si="0"/>
        <v>164211</v>
      </c>
      <c r="K7" s="9">
        <f t="shared" si="0"/>
        <v>126875</v>
      </c>
      <c r="L7" s="9">
        <f t="shared" si="0"/>
        <v>2657182</v>
      </c>
      <c r="M7" s="49"/>
    </row>
    <row r="8" spans="1:12" ht="17.25" customHeight="1">
      <c r="A8" s="10" t="s">
        <v>38</v>
      </c>
      <c r="B8" s="11">
        <f>B9+B12+B16</f>
        <v>138743</v>
      </c>
      <c r="C8" s="11">
        <f aca="true" t="shared" si="1" ref="C8:K8">C9+C12+C16</f>
        <v>193748</v>
      </c>
      <c r="D8" s="11">
        <f t="shared" si="1"/>
        <v>194089</v>
      </c>
      <c r="E8" s="11">
        <f t="shared" si="1"/>
        <v>116146</v>
      </c>
      <c r="F8" s="11">
        <f t="shared" si="1"/>
        <v>102478</v>
      </c>
      <c r="G8" s="11">
        <f t="shared" si="1"/>
        <v>268490</v>
      </c>
      <c r="H8" s="11">
        <f t="shared" si="1"/>
        <v>121181</v>
      </c>
      <c r="I8" s="11">
        <f t="shared" si="1"/>
        <v>24707</v>
      </c>
      <c r="J8" s="11">
        <f t="shared" si="1"/>
        <v>77716</v>
      </c>
      <c r="K8" s="11">
        <f t="shared" si="1"/>
        <v>63107</v>
      </c>
      <c r="L8" s="11">
        <f aca="true" t="shared" si="2" ref="L8:L29">SUM(B8:K8)</f>
        <v>1300405</v>
      </c>
    </row>
    <row r="9" spans="1:12" ht="17.25" customHeight="1">
      <c r="A9" s="15" t="s">
        <v>16</v>
      </c>
      <c r="B9" s="13">
        <f>+B10+B11</f>
        <v>22975</v>
      </c>
      <c r="C9" s="13">
        <f aca="true" t="shared" si="3" ref="C9:K9">+C10+C11</f>
        <v>35765</v>
      </c>
      <c r="D9" s="13">
        <f t="shared" si="3"/>
        <v>31527</v>
      </c>
      <c r="E9" s="13">
        <f t="shared" si="3"/>
        <v>19740</v>
      </c>
      <c r="F9" s="13">
        <f t="shared" si="3"/>
        <v>12750</v>
      </c>
      <c r="G9" s="13">
        <f t="shared" si="3"/>
        <v>26157</v>
      </c>
      <c r="H9" s="13">
        <f t="shared" si="3"/>
        <v>22134</v>
      </c>
      <c r="I9" s="13">
        <f t="shared" si="3"/>
        <v>5065</v>
      </c>
      <c r="J9" s="13">
        <f t="shared" si="3"/>
        <v>11520</v>
      </c>
      <c r="K9" s="13">
        <f t="shared" si="3"/>
        <v>8697</v>
      </c>
      <c r="L9" s="11">
        <f t="shared" si="2"/>
        <v>196330</v>
      </c>
    </row>
    <row r="10" spans="1:12" ht="17.25" customHeight="1">
      <c r="A10" s="29" t="s">
        <v>17</v>
      </c>
      <c r="B10" s="13">
        <v>22975</v>
      </c>
      <c r="C10" s="13">
        <v>35765</v>
      </c>
      <c r="D10" s="13">
        <v>31527</v>
      </c>
      <c r="E10" s="13">
        <v>19740</v>
      </c>
      <c r="F10" s="13">
        <v>12750</v>
      </c>
      <c r="G10" s="13">
        <v>26157</v>
      </c>
      <c r="H10" s="13">
        <v>22134</v>
      </c>
      <c r="I10" s="13">
        <v>5065</v>
      </c>
      <c r="J10" s="13">
        <v>11520</v>
      </c>
      <c r="K10" s="13">
        <v>8697</v>
      </c>
      <c r="L10" s="11">
        <f t="shared" si="2"/>
        <v>196330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109164</v>
      </c>
      <c r="C12" s="17">
        <f t="shared" si="4"/>
        <v>148826</v>
      </c>
      <c r="D12" s="17">
        <f t="shared" si="4"/>
        <v>153891</v>
      </c>
      <c r="E12" s="17">
        <f t="shared" si="4"/>
        <v>90959</v>
      </c>
      <c r="F12" s="17">
        <f t="shared" si="4"/>
        <v>83329</v>
      </c>
      <c r="G12" s="17">
        <f t="shared" si="4"/>
        <v>226921</v>
      </c>
      <c r="H12" s="17">
        <f t="shared" si="4"/>
        <v>93776</v>
      </c>
      <c r="I12" s="17">
        <f t="shared" si="4"/>
        <v>18323</v>
      </c>
      <c r="J12" s="17">
        <f t="shared" si="4"/>
        <v>62571</v>
      </c>
      <c r="K12" s="17">
        <f t="shared" si="4"/>
        <v>51131</v>
      </c>
      <c r="L12" s="11">
        <f t="shared" si="2"/>
        <v>1038891</v>
      </c>
    </row>
    <row r="13" spans="1:14" s="67" customFormat="1" ht="17.25" customHeight="1">
      <c r="A13" s="74" t="s">
        <v>19</v>
      </c>
      <c r="B13" s="75">
        <v>51012</v>
      </c>
      <c r="C13" s="75">
        <v>74304</v>
      </c>
      <c r="D13" s="75">
        <v>78449</v>
      </c>
      <c r="E13" s="75">
        <v>45016</v>
      </c>
      <c r="F13" s="75">
        <v>39346</v>
      </c>
      <c r="G13" s="75">
        <v>96675</v>
      </c>
      <c r="H13" s="75">
        <v>40401</v>
      </c>
      <c r="I13" s="75">
        <v>10010</v>
      </c>
      <c r="J13" s="75">
        <v>31372</v>
      </c>
      <c r="K13" s="75">
        <v>23026</v>
      </c>
      <c r="L13" s="76">
        <f t="shared" si="2"/>
        <v>489611</v>
      </c>
      <c r="M13" s="77"/>
      <c r="N13" s="78"/>
    </row>
    <row r="14" spans="1:13" s="67" customFormat="1" ht="17.25" customHeight="1">
      <c r="A14" s="74" t="s">
        <v>20</v>
      </c>
      <c r="B14" s="75">
        <v>53759</v>
      </c>
      <c r="C14" s="75">
        <v>67766</v>
      </c>
      <c r="D14" s="75">
        <v>70593</v>
      </c>
      <c r="E14" s="75">
        <v>42217</v>
      </c>
      <c r="F14" s="75">
        <v>41416</v>
      </c>
      <c r="G14" s="75">
        <v>123268</v>
      </c>
      <c r="H14" s="75">
        <v>48216</v>
      </c>
      <c r="I14" s="75">
        <v>7520</v>
      </c>
      <c r="J14" s="75">
        <v>29397</v>
      </c>
      <c r="K14" s="75">
        <v>26562</v>
      </c>
      <c r="L14" s="76">
        <f t="shared" si="2"/>
        <v>510714</v>
      </c>
      <c r="M14" s="77"/>
    </row>
    <row r="15" spans="1:12" ht="17.25" customHeight="1">
      <c r="A15" s="14" t="s">
        <v>21</v>
      </c>
      <c r="B15" s="13">
        <v>4393</v>
      </c>
      <c r="C15" s="13">
        <v>6756</v>
      </c>
      <c r="D15" s="13">
        <v>4849</v>
      </c>
      <c r="E15" s="13">
        <v>3726</v>
      </c>
      <c r="F15" s="13">
        <v>2567</v>
      </c>
      <c r="G15" s="13">
        <v>6978</v>
      </c>
      <c r="H15" s="13">
        <v>5159</v>
      </c>
      <c r="I15" s="13">
        <v>793</v>
      </c>
      <c r="J15" s="13">
        <v>1802</v>
      </c>
      <c r="K15" s="13">
        <v>1543</v>
      </c>
      <c r="L15" s="11">
        <f t="shared" si="2"/>
        <v>38566</v>
      </c>
    </row>
    <row r="16" spans="1:12" ht="17.25" customHeight="1">
      <c r="A16" s="15" t="s">
        <v>34</v>
      </c>
      <c r="B16" s="13">
        <f>B17+B18+B19</f>
        <v>6604</v>
      </c>
      <c r="C16" s="13">
        <f aca="true" t="shared" si="5" ref="C16:K16">C17+C18+C19</f>
        <v>9157</v>
      </c>
      <c r="D16" s="13">
        <f t="shared" si="5"/>
        <v>8671</v>
      </c>
      <c r="E16" s="13">
        <f t="shared" si="5"/>
        <v>5447</v>
      </c>
      <c r="F16" s="13">
        <f t="shared" si="5"/>
        <v>6399</v>
      </c>
      <c r="G16" s="13">
        <f t="shared" si="5"/>
        <v>15412</v>
      </c>
      <c r="H16" s="13">
        <f t="shared" si="5"/>
        <v>5271</v>
      </c>
      <c r="I16" s="13">
        <f t="shared" si="5"/>
        <v>1319</v>
      </c>
      <c r="J16" s="13">
        <f t="shared" si="5"/>
        <v>3625</v>
      </c>
      <c r="K16" s="13">
        <f t="shared" si="5"/>
        <v>3279</v>
      </c>
      <c r="L16" s="11">
        <f t="shared" si="2"/>
        <v>65184</v>
      </c>
    </row>
    <row r="17" spans="1:12" ht="17.25" customHeight="1">
      <c r="A17" s="14" t="s">
        <v>35</v>
      </c>
      <c r="B17" s="13">
        <v>6594</v>
      </c>
      <c r="C17" s="13">
        <v>9148</v>
      </c>
      <c r="D17" s="13">
        <v>8663</v>
      </c>
      <c r="E17" s="13">
        <v>5440</v>
      </c>
      <c r="F17" s="13">
        <v>6389</v>
      </c>
      <c r="G17" s="13">
        <v>15395</v>
      </c>
      <c r="H17" s="13">
        <v>5262</v>
      </c>
      <c r="I17" s="13">
        <v>1319</v>
      </c>
      <c r="J17" s="13">
        <v>3623</v>
      </c>
      <c r="K17" s="13">
        <v>3277</v>
      </c>
      <c r="L17" s="11">
        <f t="shared" si="2"/>
        <v>65110</v>
      </c>
    </row>
    <row r="18" spans="1:12" ht="17.25" customHeight="1">
      <c r="A18" s="14" t="s">
        <v>36</v>
      </c>
      <c r="B18" s="13">
        <v>6</v>
      </c>
      <c r="C18" s="13">
        <v>5</v>
      </c>
      <c r="D18" s="13">
        <v>8</v>
      </c>
      <c r="E18" s="13">
        <v>7</v>
      </c>
      <c r="F18" s="13">
        <v>7</v>
      </c>
      <c r="G18" s="13">
        <v>8</v>
      </c>
      <c r="H18" s="13">
        <v>6</v>
      </c>
      <c r="I18" s="13">
        <v>0</v>
      </c>
      <c r="J18" s="13">
        <v>2</v>
      </c>
      <c r="K18" s="13">
        <v>1</v>
      </c>
      <c r="L18" s="11">
        <f t="shared" si="2"/>
        <v>50</v>
      </c>
    </row>
    <row r="19" spans="1:12" ht="17.25" customHeight="1">
      <c r="A19" s="14" t="s">
        <v>37</v>
      </c>
      <c r="B19" s="13">
        <v>4</v>
      </c>
      <c r="C19" s="13">
        <v>4</v>
      </c>
      <c r="D19" s="13">
        <v>0</v>
      </c>
      <c r="E19" s="13">
        <v>0</v>
      </c>
      <c r="F19" s="13">
        <v>3</v>
      </c>
      <c r="G19" s="13">
        <v>9</v>
      </c>
      <c r="H19" s="13">
        <v>3</v>
      </c>
      <c r="I19" s="13">
        <v>0</v>
      </c>
      <c r="J19" s="13">
        <v>0</v>
      </c>
      <c r="K19" s="13">
        <v>1</v>
      </c>
      <c r="L19" s="11">
        <f t="shared" si="2"/>
        <v>24</v>
      </c>
    </row>
    <row r="20" spans="1:12" ht="17.25" customHeight="1">
      <c r="A20" s="16" t="s">
        <v>22</v>
      </c>
      <c r="B20" s="11">
        <f>+B21+B22+B23</f>
        <v>81416</v>
      </c>
      <c r="C20" s="11">
        <f aca="true" t="shared" si="6" ref="C20:K20">+C21+C22+C23</f>
        <v>94906</v>
      </c>
      <c r="D20" s="11">
        <f t="shared" si="6"/>
        <v>112046</v>
      </c>
      <c r="E20" s="11">
        <f t="shared" si="6"/>
        <v>58956</v>
      </c>
      <c r="F20" s="11">
        <f t="shared" si="6"/>
        <v>75694</v>
      </c>
      <c r="G20" s="11">
        <f t="shared" si="6"/>
        <v>197791</v>
      </c>
      <c r="H20" s="11">
        <f t="shared" si="6"/>
        <v>56986</v>
      </c>
      <c r="I20" s="11">
        <f t="shared" si="6"/>
        <v>14390</v>
      </c>
      <c r="J20" s="11">
        <f t="shared" si="6"/>
        <v>42476</v>
      </c>
      <c r="K20" s="11">
        <f t="shared" si="6"/>
        <v>34600</v>
      </c>
      <c r="L20" s="11">
        <f t="shared" si="2"/>
        <v>769261</v>
      </c>
    </row>
    <row r="21" spans="1:13" s="67" customFormat="1" ht="17.25" customHeight="1">
      <c r="A21" s="60" t="s">
        <v>23</v>
      </c>
      <c r="B21" s="75">
        <v>40913</v>
      </c>
      <c r="C21" s="75">
        <v>52749</v>
      </c>
      <c r="D21" s="75">
        <v>63050</v>
      </c>
      <c r="E21" s="75">
        <v>32200</v>
      </c>
      <c r="F21" s="75">
        <v>38385</v>
      </c>
      <c r="G21" s="75">
        <v>88619</v>
      </c>
      <c r="H21" s="75">
        <v>27916</v>
      </c>
      <c r="I21" s="75">
        <v>8578</v>
      </c>
      <c r="J21" s="75">
        <v>22455</v>
      </c>
      <c r="K21" s="75">
        <v>16670</v>
      </c>
      <c r="L21" s="76">
        <f t="shared" si="2"/>
        <v>391535</v>
      </c>
      <c r="M21" s="77"/>
    </row>
    <row r="22" spans="1:13" s="67" customFormat="1" ht="17.25" customHeight="1">
      <c r="A22" s="60" t="s">
        <v>24</v>
      </c>
      <c r="B22" s="75">
        <v>38236</v>
      </c>
      <c r="C22" s="75">
        <v>39317</v>
      </c>
      <c r="D22" s="75">
        <v>46506</v>
      </c>
      <c r="E22" s="75">
        <v>25234</v>
      </c>
      <c r="F22" s="75">
        <v>35794</v>
      </c>
      <c r="G22" s="75">
        <v>104897</v>
      </c>
      <c r="H22" s="75">
        <v>27311</v>
      </c>
      <c r="I22" s="75">
        <v>5419</v>
      </c>
      <c r="J22" s="75">
        <v>19047</v>
      </c>
      <c r="K22" s="75">
        <v>17147</v>
      </c>
      <c r="L22" s="76">
        <f t="shared" si="2"/>
        <v>358908</v>
      </c>
      <c r="M22" s="77"/>
    </row>
    <row r="23" spans="1:12" ht="17.25" customHeight="1">
      <c r="A23" s="12" t="s">
        <v>25</v>
      </c>
      <c r="B23" s="13">
        <v>2267</v>
      </c>
      <c r="C23" s="13">
        <v>2840</v>
      </c>
      <c r="D23" s="13">
        <v>2490</v>
      </c>
      <c r="E23" s="13">
        <v>1522</v>
      </c>
      <c r="F23" s="13">
        <v>1515</v>
      </c>
      <c r="G23" s="13">
        <v>4275</v>
      </c>
      <c r="H23" s="13">
        <v>1759</v>
      </c>
      <c r="I23" s="13">
        <v>393</v>
      </c>
      <c r="J23" s="13">
        <v>974</v>
      </c>
      <c r="K23" s="13">
        <v>783</v>
      </c>
      <c r="L23" s="11">
        <f t="shared" si="2"/>
        <v>18818</v>
      </c>
    </row>
    <row r="24" spans="1:13" ht="17.25" customHeight="1">
      <c r="A24" s="16" t="s">
        <v>26</v>
      </c>
      <c r="B24" s="13">
        <f>+B25+B26</f>
        <v>66806</v>
      </c>
      <c r="C24" s="13">
        <f aca="true" t="shared" si="7" ref="C24:K24">+C25+C26</f>
        <v>93419</v>
      </c>
      <c r="D24" s="13">
        <f t="shared" si="7"/>
        <v>102029</v>
      </c>
      <c r="E24" s="13">
        <f t="shared" si="7"/>
        <v>53518</v>
      </c>
      <c r="F24" s="13">
        <f t="shared" si="7"/>
        <v>47653</v>
      </c>
      <c r="G24" s="13">
        <f t="shared" si="7"/>
        <v>92312</v>
      </c>
      <c r="H24" s="13">
        <f t="shared" si="7"/>
        <v>42831</v>
      </c>
      <c r="I24" s="13">
        <f t="shared" si="7"/>
        <v>14631</v>
      </c>
      <c r="J24" s="13">
        <f t="shared" si="7"/>
        <v>44019</v>
      </c>
      <c r="K24" s="13">
        <f t="shared" si="7"/>
        <v>29168</v>
      </c>
      <c r="L24" s="11">
        <f t="shared" si="2"/>
        <v>586386</v>
      </c>
      <c r="M24" s="50"/>
    </row>
    <row r="25" spans="1:13" ht="17.25" customHeight="1">
      <c r="A25" s="12" t="s">
        <v>39</v>
      </c>
      <c r="B25" s="13">
        <v>43095</v>
      </c>
      <c r="C25" s="13">
        <v>60882</v>
      </c>
      <c r="D25" s="13">
        <v>68520</v>
      </c>
      <c r="E25" s="13">
        <v>37489</v>
      </c>
      <c r="F25" s="13">
        <v>28675</v>
      </c>
      <c r="G25" s="13">
        <v>58273</v>
      </c>
      <c r="H25" s="13">
        <v>28378</v>
      </c>
      <c r="I25" s="13">
        <v>11206</v>
      </c>
      <c r="J25" s="13">
        <v>28446</v>
      </c>
      <c r="K25" s="13">
        <v>18141</v>
      </c>
      <c r="L25" s="11">
        <f t="shared" si="2"/>
        <v>383105</v>
      </c>
      <c r="M25" s="49"/>
    </row>
    <row r="26" spans="1:13" ht="17.25" customHeight="1">
      <c r="A26" s="12" t="s">
        <v>40</v>
      </c>
      <c r="B26" s="13">
        <v>23711</v>
      </c>
      <c r="C26" s="13">
        <v>32537</v>
      </c>
      <c r="D26" s="13">
        <v>33509</v>
      </c>
      <c r="E26" s="13">
        <v>16029</v>
      </c>
      <c r="F26" s="13">
        <v>18978</v>
      </c>
      <c r="G26" s="13">
        <v>34039</v>
      </c>
      <c r="H26" s="13">
        <v>14453</v>
      </c>
      <c r="I26" s="13">
        <v>3425</v>
      </c>
      <c r="J26" s="13">
        <v>15573</v>
      </c>
      <c r="K26" s="13">
        <v>11027</v>
      </c>
      <c r="L26" s="11">
        <f t="shared" si="2"/>
        <v>203281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1130</v>
      </c>
      <c r="I27" s="11">
        <v>0</v>
      </c>
      <c r="J27" s="11">
        <v>0</v>
      </c>
      <c r="K27" s="11">
        <v>0</v>
      </c>
      <c r="L27" s="11">
        <f t="shared" si="2"/>
        <v>1130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59</v>
      </c>
      <c r="L29" s="11">
        <f t="shared" si="2"/>
        <v>59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30229.61</v>
      </c>
      <c r="I37" s="19">
        <v>0</v>
      </c>
      <c r="J37" s="19">
        <v>0</v>
      </c>
      <c r="K37" s="19">
        <v>0</v>
      </c>
      <c r="L37" s="23">
        <f>SUM(B37:K37)</f>
        <v>30229.61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925639.31</v>
      </c>
      <c r="C49" s="22">
        <f aca="true" t="shared" si="11" ref="C49:H49">+C50+C62</f>
        <v>1376922.71</v>
      </c>
      <c r="D49" s="22">
        <f t="shared" si="11"/>
        <v>1615666.09</v>
      </c>
      <c r="E49" s="22">
        <f t="shared" si="11"/>
        <v>799023.0299999999</v>
      </c>
      <c r="F49" s="22">
        <f t="shared" si="11"/>
        <v>788371.53</v>
      </c>
      <c r="G49" s="22">
        <f t="shared" si="11"/>
        <v>1605904.45</v>
      </c>
      <c r="H49" s="22">
        <f t="shared" si="11"/>
        <v>769039.25</v>
      </c>
      <c r="I49" s="22">
        <f>+I50+I62</f>
        <v>280865.02999999997</v>
      </c>
      <c r="J49" s="22">
        <f>+J50+J62</f>
        <v>551848.4400000001</v>
      </c>
      <c r="K49" s="22">
        <f>+K50+K62</f>
        <v>414098.06</v>
      </c>
      <c r="L49" s="22">
        <f aca="true" t="shared" si="12" ref="L49:L62">SUM(B49:K49)</f>
        <v>9127377.900000002</v>
      </c>
    </row>
    <row r="50" spans="1:12" ht="17.25" customHeight="1">
      <c r="A50" s="16" t="s">
        <v>60</v>
      </c>
      <c r="B50" s="23">
        <f>SUM(B51:B61)</f>
        <v>908691.4500000001</v>
      </c>
      <c r="C50" s="23">
        <f aca="true" t="shared" si="13" ref="C50:K50">SUM(C51:C61)</f>
        <v>1353459.81</v>
      </c>
      <c r="D50" s="23">
        <f t="shared" si="13"/>
        <v>1592225.35</v>
      </c>
      <c r="E50" s="23">
        <f t="shared" si="13"/>
        <v>775586.59</v>
      </c>
      <c r="F50" s="23">
        <f t="shared" si="13"/>
        <v>774456.38</v>
      </c>
      <c r="G50" s="23">
        <f t="shared" si="13"/>
        <v>1582885.78</v>
      </c>
      <c r="H50" s="23">
        <f t="shared" si="13"/>
        <v>752284.39</v>
      </c>
      <c r="I50" s="23">
        <f t="shared" si="13"/>
        <v>280865.02999999997</v>
      </c>
      <c r="J50" s="23">
        <f t="shared" si="13"/>
        <v>537873.3200000001</v>
      </c>
      <c r="K50" s="23">
        <f t="shared" si="13"/>
        <v>414098.06</v>
      </c>
      <c r="L50" s="23">
        <f t="shared" si="12"/>
        <v>8972426.16</v>
      </c>
    </row>
    <row r="51" spans="1:12" ht="17.25" customHeight="1">
      <c r="A51" s="34" t="s">
        <v>61</v>
      </c>
      <c r="B51" s="23">
        <f aca="true" t="shared" si="14" ref="B51:H51">ROUND(B32*B7,2)</f>
        <v>904599.77</v>
      </c>
      <c r="C51" s="23">
        <f t="shared" si="14"/>
        <v>1347686.09</v>
      </c>
      <c r="D51" s="23">
        <f t="shared" si="14"/>
        <v>1585839.59</v>
      </c>
      <c r="E51" s="23">
        <f t="shared" si="14"/>
        <v>772141.19</v>
      </c>
      <c r="F51" s="23">
        <f t="shared" si="14"/>
        <v>771079.46</v>
      </c>
      <c r="G51" s="23">
        <f t="shared" si="14"/>
        <v>1575455.7</v>
      </c>
      <c r="H51" s="23">
        <f t="shared" si="14"/>
        <v>718339.74</v>
      </c>
      <c r="I51" s="23">
        <f>ROUND(I32*I7,2)</f>
        <v>279799.31</v>
      </c>
      <c r="J51" s="23">
        <f>ROUND(J32*J7,2)</f>
        <v>535656.28</v>
      </c>
      <c r="K51" s="23">
        <f>ROUND(K32*K7,2)</f>
        <v>408397.94</v>
      </c>
      <c r="L51" s="23">
        <f t="shared" si="12"/>
        <v>8898995.07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30229.61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30229.61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23440.74</v>
      </c>
      <c r="E62" s="36">
        <v>23436.44</v>
      </c>
      <c r="F62" s="36">
        <v>13915.15</v>
      </c>
      <c r="G62" s="36">
        <v>23018.67</v>
      </c>
      <c r="H62" s="36">
        <v>16754.86</v>
      </c>
      <c r="I62" s="19">
        <v>0</v>
      </c>
      <c r="J62" s="36">
        <v>13975.12</v>
      </c>
      <c r="K62" s="19">
        <v>0</v>
      </c>
      <c r="L62" s="36">
        <f t="shared" si="12"/>
        <v>154951.74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-91900</v>
      </c>
      <c r="C66" s="35">
        <f t="shared" si="15"/>
        <v>-143080.03</v>
      </c>
      <c r="D66" s="35">
        <f t="shared" si="15"/>
        <v>-127175.75</v>
      </c>
      <c r="E66" s="35">
        <f t="shared" si="15"/>
        <v>-78960</v>
      </c>
      <c r="F66" s="35">
        <f t="shared" si="15"/>
        <v>-51000</v>
      </c>
      <c r="G66" s="35">
        <f t="shared" si="15"/>
        <v>-106628</v>
      </c>
      <c r="H66" s="35">
        <f t="shared" si="15"/>
        <v>-88536</v>
      </c>
      <c r="I66" s="35">
        <f t="shared" si="15"/>
        <v>-90143.88</v>
      </c>
      <c r="J66" s="35">
        <f t="shared" si="15"/>
        <v>-46080</v>
      </c>
      <c r="K66" s="35">
        <f t="shared" si="15"/>
        <v>-35404.65</v>
      </c>
      <c r="L66" s="35">
        <f aca="true" t="shared" si="16" ref="L66:L116">SUM(B66:K66)</f>
        <v>-858908.31</v>
      </c>
    </row>
    <row r="67" spans="1:12" ht="18.75" customHeight="1">
      <c r="A67" s="16" t="s">
        <v>73</v>
      </c>
      <c r="B67" s="35">
        <f aca="true" t="shared" si="17" ref="B67:K67">B68+B69+B70+B71+B72+B73</f>
        <v>-91900</v>
      </c>
      <c r="C67" s="35">
        <f t="shared" si="17"/>
        <v>-143060</v>
      </c>
      <c r="D67" s="35">
        <f t="shared" si="17"/>
        <v>-126108</v>
      </c>
      <c r="E67" s="35">
        <f t="shared" si="17"/>
        <v>-78960</v>
      </c>
      <c r="F67" s="35">
        <f t="shared" si="17"/>
        <v>-51000</v>
      </c>
      <c r="G67" s="35">
        <f t="shared" si="17"/>
        <v>-104628</v>
      </c>
      <c r="H67" s="35">
        <f t="shared" si="17"/>
        <v>-88536</v>
      </c>
      <c r="I67" s="35">
        <f t="shared" si="17"/>
        <v>-20260</v>
      </c>
      <c r="J67" s="35">
        <f t="shared" si="17"/>
        <v>-46080</v>
      </c>
      <c r="K67" s="35">
        <f t="shared" si="17"/>
        <v>-35024</v>
      </c>
      <c r="L67" s="35">
        <f t="shared" si="16"/>
        <v>-785556</v>
      </c>
    </row>
    <row r="68" spans="1:13" s="67" customFormat="1" ht="18.75" customHeight="1">
      <c r="A68" s="60" t="s">
        <v>144</v>
      </c>
      <c r="B68" s="63">
        <f>-ROUND(B9*$D$3,2)</f>
        <v>-91900</v>
      </c>
      <c r="C68" s="63">
        <f aca="true" t="shared" si="18" ref="C68:J68">-ROUND(C9*$D$3,2)</f>
        <v>-143060</v>
      </c>
      <c r="D68" s="63">
        <f t="shared" si="18"/>
        <v>-126108</v>
      </c>
      <c r="E68" s="63">
        <f t="shared" si="18"/>
        <v>-78960</v>
      </c>
      <c r="F68" s="63">
        <f t="shared" si="18"/>
        <v>-51000</v>
      </c>
      <c r="G68" s="63">
        <f t="shared" si="18"/>
        <v>-104628</v>
      </c>
      <c r="H68" s="63">
        <f t="shared" si="18"/>
        <v>-88536</v>
      </c>
      <c r="I68" s="63">
        <f t="shared" si="18"/>
        <v>-20260</v>
      </c>
      <c r="J68" s="63">
        <f t="shared" si="18"/>
        <v>-46080</v>
      </c>
      <c r="K68" s="63">
        <f>-ROUND((K9+K29)*$D$3,2)</f>
        <v>-35024</v>
      </c>
      <c r="L68" s="63">
        <f t="shared" si="16"/>
        <v>-785556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-1067.75</v>
      </c>
      <c r="E74" s="19">
        <v>0</v>
      </c>
      <c r="F74" s="19">
        <v>0</v>
      </c>
      <c r="G74" s="35">
        <f t="shared" si="19"/>
        <v>-2000</v>
      </c>
      <c r="H74" s="63">
        <f t="shared" si="19"/>
        <v>0</v>
      </c>
      <c r="I74" s="35">
        <f t="shared" si="19"/>
        <v>-69883.88</v>
      </c>
      <c r="J74" s="19">
        <v>0</v>
      </c>
      <c r="K74" s="63">
        <f t="shared" si="19"/>
        <v>-380.65</v>
      </c>
      <c r="L74" s="63">
        <f t="shared" si="16"/>
        <v>-73352.31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833739.31</v>
      </c>
      <c r="C114" s="24">
        <f t="shared" si="20"/>
        <v>1233842.68</v>
      </c>
      <c r="D114" s="24">
        <f t="shared" si="20"/>
        <v>1488490.34</v>
      </c>
      <c r="E114" s="24">
        <f t="shared" si="20"/>
        <v>720063.0299999999</v>
      </c>
      <c r="F114" s="24">
        <f t="shared" si="20"/>
        <v>737371.53</v>
      </c>
      <c r="G114" s="24">
        <f t="shared" si="20"/>
        <v>1499276.45</v>
      </c>
      <c r="H114" s="24">
        <f t="shared" si="20"/>
        <v>680503.25</v>
      </c>
      <c r="I114" s="24">
        <f>+I115+I116</f>
        <v>190721.14999999997</v>
      </c>
      <c r="J114" s="24">
        <f>+J115+J116</f>
        <v>505768.44000000006</v>
      </c>
      <c r="K114" s="24">
        <f>+K115+K116</f>
        <v>378693.41</v>
      </c>
      <c r="L114" s="45">
        <f t="shared" si="16"/>
        <v>8268469.590000002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816791.4500000001</v>
      </c>
      <c r="C115" s="24">
        <f t="shared" si="21"/>
        <v>1210379.78</v>
      </c>
      <c r="D115" s="24">
        <f t="shared" si="21"/>
        <v>1465049.6</v>
      </c>
      <c r="E115" s="24">
        <f t="shared" si="21"/>
        <v>696626.59</v>
      </c>
      <c r="F115" s="24">
        <f t="shared" si="21"/>
        <v>723456.38</v>
      </c>
      <c r="G115" s="24">
        <f t="shared" si="21"/>
        <v>1476257.78</v>
      </c>
      <c r="H115" s="24">
        <f t="shared" si="21"/>
        <v>663748.39</v>
      </c>
      <c r="I115" s="24">
        <f t="shared" si="21"/>
        <v>190721.14999999997</v>
      </c>
      <c r="J115" s="24">
        <f t="shared" si="21"/>
        <v>491793.32000000007</v>
      </c>
      <c r="K115" s="24">
        <f t="shared" si="21"/>
        <v>378693.41</v>
      </c>
      <c r="L115" s="45">
        <f t="shared" si="16"/>
        <v>8113517.850000001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23440.74</v>
      </c>
      <c r="E116" s="24">
        <f t="shared" si="22"/>
        <v>23436.44</v>
      </c>
      <c r="F116" s="24">
        <f t="shared" si="22"/>
        <v>13915.15</v>
      </c>
      <c r="G116" s="24">
        <f t="shared" si="22"/>
        <v>23018.67</v>
      </c>
      <c r="H116" s="24">
        <f t="shared" si="22"/>
        <v>16754.86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154951.74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8268469.590000001</v>
      </c>
      <c r="M122" s="51"/>
    </row>
    <row r="123" spans="1:12" ht="18.75" customHeight="1">
      <c r="A123" s="26" t="s">
        <v>123</v>
      </c>
      <c r="B123" s="27">
        <v>105198.65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105198.65</v>
      </c>
    </row>
    <row r="124" spans="1:12" ht="18.75" customHeight="1">
      <c r="A124" s="26" t="s">
        <v>124</v>
      </c>
      <c r="B124" s="27">
        <v>728540.66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728540.66</v>
      </c>
    </row>
    <row r="125" spans="1:12" ht="18.75" customHeight="1">
      <c r="A125" s="26" t="s">
        <v>125</v>
      </c>
      <c r="B125" s="38">
        <v>0</v>
      </c>
      <c r="C125" s="27">
        <v>1233842.69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1233842.69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1385936.87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1385936.87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102553.47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102553.47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712862.4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712862.4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7200.63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7200.63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215857.75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215857.75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61612.56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61612.56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459901.22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459901.22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446603.12</v>
      </c>
      <c r="H134" s="38">
        <v>0</v>
      </c>
      <c r="I134" s="38">
        <v>0</v>
      </c>
      <c r="J134" s="38">
        <v>0</v>
      </c>
      <c r="K134" s="38"/>
      <c r="L134" s="39">
        <f t="shared" si="23"/>
        <v>446603.12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40175.9</v>
      </c>
      <c r="H135" s="38">
        <v>0</v>
      </c>
      <c r="I135" s="38">
        <v>0</v>
      </c>
      <c r="J135" s="38">
        <v>0</v>
      </c>
      <c r="K135" s="38"/>
      <c r="L135" s="39">
        <f t="shared" si="23"/>
        <v>40175.9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218825.17</v>
      </c>
      <c r="H136" s="38">
        <v>0</v>
      </c>
      <c r="I136" s="38">
        <v>0</v>
      </c>
      <c r="J136" s="38">
        <v>0</v>
      </c>
      <c r="K136" s="38"/>
      <c r="L136" s="39">
        <f t="shared" si="23"/>
        <v>218825.17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197411.74</v>
      </c>
      <c r="H137" s="38">
        <v>0</v>
      </c>
      <c r="I137" s="38">
        <v>0</v>
      </c>
      <c r="J137" s="38">
        <v>0</v>
      </c>
      <c r="K137" s="38"/>
      <c r="L137" s="39">
        <f t="shared" si="23"/>
        <v>197411.74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596260.51</v>
      </c>
      <c r="H138" s="38">
        <v>0</v>
      </c>
      <c r="I138" s="38">
        <v>0</v>
      </c>
      <c r="J138" s="38">
        <v>0</v>
      </c>
      <c r="K138" s="38"/>
      <c r="L138" s="39">
        <f t="shared" si="23"/>
        <v>596260.51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234118.77</v>
      </c>
      <c r="I139" s="38">
        <v>0</v>
      </c>
      <c r="J139" s="38">
        <v>0</v>
      </c>
      <c r="K139" s="38"/>
      <c r="L139" s="39">
        <f t="shared" si="23"/>
        <v>234118.77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446384.48</v>
      </c>
      <c r="I140" s="38">
        <v>0</v>
      </c>
      <c r="J140" s="38">
        <v>0</v>
      </c>
      <c r="K140" s="38"/>
      <c r="L140" s="39">
        <f t="shared" si="23"/>
        <v>446384.48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190721.15</v>
      </c>
      <c r="J141" s="38">
        <v>0</v>
      </c>
      <c r="K141" s="38"/>
      <c r="L141" s="39">
        <f t="shared" si="23"/>
        <v>190721.15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505768.44</v>
      </c>
      <c r="K142" s="38"/>
      <c r="L142" s="39">
        <f t="shared" si="23"/>
        <v>505768.44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378693.41</v>
      </c>
      <c r="L143" s="42">
        <f t="shared" si="23"/>
        <v>378693.41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505768.44000000006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2018-10-18T18:27:09Z</dcterms:modified>
  <cp:category/>
  <cp:version/>
  <cp:contentType/>
  <cp:contentStatus/>
</cp:coreProperties>
</file>