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<sst xmlns="http://schemas.openxmlformats.org/spreadsheetml/2006/main" count="147" uniqueCount="147">
  <si>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</si>
  <si>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</si>
  <si>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</si>
  <si>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</si>
  <si>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</si>
  <si>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</si>
  <si>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</si>
  <si>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</si>
  <si>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</si>
  <si>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</si>
  <si>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</si>
  <si>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</si>
  <si>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</si>
  <si>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</si>
  <si>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</si>
  <si>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</si>
  <si>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</si>
  <si>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</si>
  <si>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</si>
  <si>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</si>
  <si>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</si>
  <si>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</si>
  <si>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</si>
  <si>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</si>
  <si>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</si>
  <si>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</si>
  <si>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</si>
  <si>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</si>
  <si>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</si>
  <si>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</si>
  <si>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</si>
  <si>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</si>
  <si>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</si>
  <si>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</si>
  <si>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</si>
  <si>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</si>
  <si>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</si>
  <si>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</si>
  <si>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</si>
  <si>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</si>
  <si>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</si>
  <si>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</si>
  <si>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</si>
  <si>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</si>
  <si>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</si>
  <si>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</si>
  <si>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</si>
  <si>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</si>
  <si>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</si>
  <si>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</si>
  <si>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</si>
  <si>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</si>
  <si>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</si>
  <si>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</si>
  <si>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</si>
  <si>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</si>
  <si>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</si>
  <si>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</si>
  <si>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</si>
  <si>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</si>
  <si>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</si>
  <si>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</si>
  <si>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</si>
  <si>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</si>
  <si>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</si>
  <si>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</si>
  <si>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</si>
  <si>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</si>
  <si>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</si>
  <si>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</si>
  <si>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</si>
  <si>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</si>
  <si>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</si>
  <si>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</si>
  <si>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</si>
  <si>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</si>
  <si>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</si>
  <si>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</si>
  <si>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</si>
  <si>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</si>
  <si>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</si>
  <si>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</si>
  <si>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</si>
  <si>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</si>
  <si>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</si>
  <si>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</si>
  <si>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</si>
  <si>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</si>
  <si>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</si>
  <si>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</si>
  <si>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</si>
  <si>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</si>
  <si>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</si>
  <si>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</si>
  <si>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</si>
  <si>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</si>
  <si>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</si>
  <si>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</si>
  <si>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</si>
  <si>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</si>
  <si>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</si>
  <si>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</si>
  <si>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</si>
  <si>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</si>
  <si>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</si>
  <si>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</si>
  <si>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</si>
  <si>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</si>
  <si>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</si>
  <si>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</si>
  <si>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</si>
  <si>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</si>
  <si>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</si>
  <si>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</si>
  <si>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</si>
  <si>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</si>
  <si>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</si>
  <si>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</si>
  <si>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</si>
  <si>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</si>
  <si>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</si>
  <si>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</si>
  <si>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</si>
  <si>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</si>
  <si>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</si>
  <si>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</si>
  <si>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</si>
  <si>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</si>
  <si>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</si>
  <si>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</si>
  <si>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</si>
  <si>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</si>
  <si>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</si>
  <si>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</si>
  <si>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</si>
  <si>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</si>
  <si>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</si>
  <si>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</si>
  <si>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</si>
  <si>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</si>
  <si>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</si>
  <si>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</si>
  <si>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</si>
  <si>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</si>
  <si>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</si>
  <si>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</si>
  <si>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09/10/18 - VENCIMENTO 17/10/18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</si>
</sst>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607563</v>
      </c>
      <c r="C7" s="9">
        <f t="shared" si="0"/>
        <v>802786</v>
      </c>
      <c r="D7" s="9">
        <f t="shared" si="0"/>
        <v>799451</v>
      </c>
      <c r="E7" s="9">
        <f t="shared" si="0"/>
        <v>532696</v>
      </c>
      <c r="F7" s="9">
        <f t="shared" si="0"/>
        <v>464072</v>
      </c>
      <c r="G7" s="9">
        <f t="shared" si="0"/>
        <v>1207366</v>
      </c>
      <c r="H7" s="9">
        <f t="shared" si="0"/>
        <v>553367</v>
      </c>
      <c r="I7" s="9">
        <f t="shared" si="0"/>
        <v>125873</v>
      </c>
      <c r="J7" s="9">
        <f t="shared" si="0"/>
        <v>321418</v>
      </c>
      <c r="K7" s="9">
        <f t="shared" si="0"/>
        <v>268700</v>
      </c>
      <c r="L7" s="9">
        <f t="shared" si="0"/>
        <v>5683292</v>
      </c>
      <c r="M7" s="49"/>
    </row>
    <row r="8" spans="1:12" ht="17.25" customHeight="1">
      <c r="A8" s="10" t="s">
        <v>38</v>
      </c>
      <c r="B8" s="11">
        <f>B9+B12+B16</f>
        <v>295272</v>
      </c>
      <c r="C8" s="11">
        <f aca="true" t="shared" si="1" ref="C8:K8">C9+C12+C16</f>
        <v>398505</v>
      </c>
      <c r="D8" s="11">
        <f t="shared" si="1"/>
        <v>368724</v>
      </c>
      <c r="E8" s="11">
        <f t="shared" si="1"/>
        <v>267342</v>
      </c>
      <c r="F8" s="11">
        <f t="shared" si="1"/>
        <v>212835</v>
      </c>
      <c r="G8" s="11">
        <f t="shared" si="1"/>
        <v>584780</v>
      </c>
      <c r="H8" s="11">
        <f t="shared" si="1"/>
        <v>293950</v>
      </c>
      <c r="I8" s="11">
        <f t="shared" si="1"/>
        <v>56947</v>
      </c>
      <c r="J8" s="11">
        <f t="shared" si="1"/>
        <v>148267</v>
      </c>
      <c r="K8" s="11">
        <f t="shared" si="1"/>
        <v>134683</v>
      </c>
      <c r="L8" s="11">
        <f aca="true" t="shared" si="2" ref="L8:L29">SUM(B8:K8)</f>
        <v>2761305</v>
      </c>
    </row>
    <row r="9" spans="1:12" ht="17.25" customHeight="1">
      <c r="A9" s="15" t="s">
        <v>16</v>
      </c>
      <c r="B9" s="13">
        <f>+B10+B11</f>
        <v>34374</v>
      </c>
      <c r="C9" s="13">
        <f aca="true" t="shared" si="3" ref="C9:K9">+C10+C11</f>
        <v>49439</v>
      </c>
      <c r="D9" s="13">
        <f t="shared" si="3"/>
        <v>41681</v>
      </c>
      <c r="E9" s="13">
        <f t="shared" si="3"/>
        <v>32130</v>
      </c>
      <c r="F9" s="13">
        <f t="shared" si="3"/>
        <v>19602</v>
      </c>
      <c r="G9" s="13">
        <f t="shared" si="3"/>
        <v>46124</v>
      </c>
      <c r="H9" s="13">
        <f t="shared" si="3"/>
        <v>42088</v>
      </c>
      <c r="I9" s="13">
        <f t="shared" si="3"/>
        <v>7676</v>
      </c>
      <c r="J9" s="13">
        <f t="shared" si="3"/>
        <v>15697</v>
      </c>
      <c r="K9" s="13">
        <f t="shared" si="3"/>
        <v>14416</v>
      </c>
      <c r="L9" s="11">
        <f t="shared" si="2"/>
        <v>303227</v>
      </c>
    </row>
    <row r="10" spans="1:12" ht="17.25" customHeight="1">
      <c r="A10" s="29" t="s">
        <v>17</v>
      </c>
      <c r="B10" s="13">
        <v>34374</v>
      </c>
      <c r="C10" s="13">
        <v>49439</v>
      </c>
      <c r="D10" s="13">
        <v>41681</v>
      </c>
      <c r="E10" s="13">
        <v>32130</v>
      </c>
      <c r="F10" s="13">
        <v>19602</v>
      </c>
      <c r="G10" s="13">
        <v>46124</v>
      </c>
      <c r="H10" s="13">
        <v>42088</v>
      </c>
      <c r="I10" s="13">
        <v>7676</v>
      </c>
      <c r="J10" s="13">
        <v>15697</v>
      </c>
      <c r="K10" s="13">
        <v>14416</v>
      </c>
      <c r="L10" s="11">
        <f t="shared" si="2"/>
        <v>303227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248323</v>
      </c>
      <c r="C12" s="17">
        <f t="shared" si="4"/>
        <v>331252</v>
      </c>
      <c r="D12" s="17">
        <f t="shared" si="4"/>
        <v>311160</v>
      </c>
      <c r="E12" s="17">
        <f t="shared" si="4"/>
        <v>223964</v>
      </c>
      <c r="F12" s="17">
        <f t="shared" si="4"/>
        <v>181266</v>
      </c>
      <c r="G12" s="17">
        <f t="shared" si="4"/>
        <v>507335</v>
      </c>
      <c r="H12" s="17">
        <f t="shared" si="4"/>
        <v>239281</v>
      </c>
      <c r="I12" s="17">
        <f t="shared" si="4"/>
        <v>46404</v>
      </c>
      <c r="J12" s="17">
        <f t="shared" si="4"/>
        <v>126013</v>
      </c>
      <c r="K12" s="17">
        <f t="shared" si="4"/>
        <v>114013</v>
      </c>
      <c r="L12" s="11">
        <f t="shared" si="2"/>
        <v>2329011</v>
      </c>
    </row>
    <row r="13" spans="1:14" s="67" customFormat="1" ht="17.25" customHeight="1">
      <c r="A13" s="74" t="s">
        <v>19</v>
      </c>
      <c r="B13" s="75">
        <v>111289</v>
      </c>
      <c r="C13" s="75">
        <v>156466</v>
      </c>
      <c r="D13" s="75">
        <v>153031</v>
      </c>
      <c r="E13" s="75">
        <v>104937</v>
      </c>
      <c r="F13" s="75">
        <v>85753</v>
      </c>
      <c r="G13" s="75">
        <v>223690</v>
      </c>
      <c r="H13" s="75">
        <v>102028</v>
      </c>
      <c r="I13" s="75">
        <v>23882</v>
      </c>
      <c r="J13" s="75">
        <v>61965</v>
      </c>
      <c r="K13" s="75">
        <v>51188</v>
      </c>
      <c r="L13" s="76">
        <f t="shared" si="2"/>
        <v>1074229</v>
      </c>
      <c r="M13" s="77"/>
      <c r="N13" s="78"/>
    </row>
    <row r="14" spans="1:13" s="67" customFormat="1" ht="17.25" customHeight="1">
      <c r="A14" s="74" t="s">
        <v>20</v>
      </c>
      <c r="B14" s="75">
        <v>120163</v>
      </c>
      <c r="C14" s="75">
        <v>149043</v>
      </c>
      <c r="D14" s="75">
        <v>139644</v>
      </c>
      <c r="E14" s="75">
        <v>102957</v>
      </c>
      <c r="F14" s="75">
        <v>85178</v>
      </c>
      <c r="G14" s="75">
        <v>256033</v>
      </c>
      <c r="H14" s="75">
        <v>113021</v>
      </c>
      <c r="I14" s="75">
        <v>18323</v>
      </c>
      <c r="J14" s="75">
        <v>57696</v>
      </c>
      <c r="K14" s="75">
        <v>56229</v>
      </c>
      <c r="L14" s="76">
        <f t="shared" si="2"/>
        <v>1098287</v>
      </c>
      <c r="M14" s="77"/>
    </row>
    <row r="15" spans="1:12" ht="17.25" customHeight="1">
      <c r="A15" s="14" t="s">
        <v>21</v>
      </c>
      <c r="B15" s="13">
        <v>16871</v>
      </c>
      <c r="C15" s="13">
        <v>25743</v>
      </c>
      <c r="D15" s="13">
        <v>18485</v>
      </c>
      <c r="E15" s="13">
        <v>16070</v>
      </c>
      <c r="F15" s="13">
        <v>10335</v>
      </c>
      <c r="G15" s="13">
        <v>27612</v>
      </c>
      <c r="H15" s="13">
        <v>24232</v>
      </c>
      <c r="I15" s="13">
        <v>4199</v>
      </c>
      <c r="J15" s="13">
        <v>6352</v>
      </c>
      <c r="K15" s="13">
        <v>6596</v>
      </c>
      <c r="L15" s="11">
        <f t="shared" si="2"/>
        <v>156495</v>
      </c>
    </row>
    <row r="16" spans="1:12" ht="17.25" customHeight="1">
      <c r="A16" s="15" t="s">
        <v>34</v>
      </c>
      <c r="B16" s="13">
        <f>B17+B18+B19</f>
        <v>12575</v>
      </c>
      <c r="C16" s="13">
        <f aca="true" t="shared" si="5" ref="C16:K16">C17+C18+C19</f>
        <v>17814</v>
      </c>
      <c r="D16" s="13">
        <f t="shared" si="5"/>
        <v>15883</v>
      </c>
      <c r="E16" s="13">
        <f t="shared" si="5"/>
        <v>11248</v>
      </c>
      <c r="F16" s="13">
        <f t="shared" si="5"/>
        <v>11967</v>
      </c>
      <c r="G16" s="13">
        <f t="shared" si="5"/>
        <v>31321</v>
      </c>
      <c r="H16" s="13">
        <f t="shared" si="5"/>
        <v>12581</v>
      </c>
      <c r="I16" s="13">
        <f t="shared" si="5"/>
        <v>2867</v>
      </c>
      <c r="J16" s="13">
        <f t="shared" si="5"/>
        <v>6557</v>
      </c>
      <c r="K16" s="13">
        <f t="shared" si="5"/>
        <v>6254</v>
      </c>
      <c r="L16" s="11">
        <f t="shared" si="2"/>
        <v>129067</v>
      </c>
    </row>
    <row r="17" spans="1:12" ht="17.25" customHeight="1">
      <c r="A17" s="14" t="s">
        <v>35</v>
      </c>
      <c r="B17" s="13">
        <v>12558</v>
      </c>
      <c r="C17" s="13">
        <v>17785</v>
      </c>
      <c r="D17" s="13">
        <v>15861</v>
      </c>
      <c r="E17" s="13">
        <v>11233</v>
      </c>
      <c r="F17" s="13">
        <v>11942</v>
      </c>
      <c r="G17" s="13">
        <v>31280</v>
      </c>
      <c r="H17" s="13">
        <v>12554</v>
      </c>
      <c r="I17" s="13">
        <v>2867</v>
      </c>
      <c r="J17" s="13">
        <v>6552</v>
      </c>
      <c r="K17" s="13">
        <v>6241</v>
      </c>
      <c r="L17" s="11">
        <f t="shared" si="2"/>
        <v>128873</v>
      </c>
    </row>
    <row r="18" spans="1:12" ht="17.25" customHeight="1">
      <c r="A18" s="14" t="s">
        <v>36</v>
      </c>
      <c r="B18" s="13">
        <v>12</v>
      </c>
      <c r="C18" s="13">
        <v>18</v>
      </c>
      <c r="D18" s="13">
        <v>16</v>
      </c>
      <c r="E18" s="13">
        <v>14</v>
      </c>
      <c r="F18" s="13">
        <v>20</v>
      </c>
      <c r="G18" s="13">
        <v>23</v>
      </c>
      <c r="H18" s="13">
        <v>18</v>
      </c>
      <c r="I18" s="13">
        <v>0</v>
      </c>
      <c r="J18" s="13">
        <v>2</v>
      </c>
      <c r="K18" s="13">
        <v>8</v>
      </c>
      <c r="L18" s="11">
        <f t="shared" si="2"/>
        <v>131</v>
      </c>
    </row>
    <row r="19" spans="1:12" ht="17.25" customHeight="1">
      <c r="A19" s="14" t="s">
        <v>37</v>
      </c>
      <c r="B19" s="13">
        <v>5</v>
      </c>
      <c r="C19" s="13">
        <v>11</v>
      </c>
      <c r="D19" s="13">
        <v>6</v>
      </c>
      <c r="E19" s="13">
        <v>1</v>
      </c>
      <c r="F19" s="13">
        <v>5</v>
      </c>
      <c r="G19" s="13">
        <v>18</v>
      </c>
      <c r="H19" s="13">
        <v>9</v>
      </c>
      <c r="I19" s="13">
        <v>0</v>
      </c>
      <c r="J19" s="13">
        <v>3</v>
      </c>
      <c r="K19" s="13">
        <v>5</v>
      </c>
      <c r="L19" s="11">
        <f t="shared" si="2"/>
        <v>63</v>
      </c>
    </row>
    <row r="20" spans="1:12" ht="17.25" customHeight="1">
      <c r="A20" s="16" t="s">
        <v>22</v>
      </c>
      <c r="B20" s="11">
        <f>+B21+B22+B23</f>
        <v>174545</v>
      </c>
      <c r="C20" s="11">
        <f aca="true" t="shared" si="6" ref="C20:K20">+C21+C22+C23</f>
        <v>202147</v>
      </c>
      <c r="D20" s="11">
        <f t="shared" si="6"/>
        <v>218492</v>
      </c>
      <c r="E20" s="11">
        <f t="shared" si="6"/>
        <v>137990</v>
      </c>
      <c r="F20" s="11">
        <f t="shared" si="6"/>
        <v>148455</v>
      </c>
      <c r="G20" s="11">
        <f t="shared" si="6"/>
        <v>410658</v>
      </c>
      <c r="H20" s="11">
        <f t="shared" si="6"/>
        <v>143183</v>
      </c>
      <c r="I20" s="11">
        <f t="shared" si="6"/>
        <v>34712</v>
      </c>
      <c r="J20" s="11">
        <f t="shared" si="6"/>
        <v>83558</v>
      </c>
      <c r="K20" s="11">
        <f t="shared" si="6"/>
        <v>72217</v>
      </c>
      <c r="L20" s="11">
        <f t="shared" si="2"/>
        <v>1625957</v>
      </c>
    </row>
    <row r="21" spans="1:13" s="67" customFormat="1" ht="17.25" customHeight="1">
      <c r="A21" s="60" t="s">
        <v>23</v>
      </c>
      <c r="B21" s="75">
        <v>87032</v>
      </c>
      <c r="C21" s="75">
        <v>110672</v>
      </c>
      <c r="D21" s="75">
        <v>122726</v>
      </c>
      <c r="E21" s="75">
        <v>74462</v>
      </c>
      <c r="F21" s="75">
        <v>79442</v>
      </c>
      <c r="G21" s="75">
        <v>200999</v>
      </c>
      <c r="H21" s="75">
        <v>74731</v>
      </c>
      <c r="I21" s="75">
        <v>20398</v>
      </c>
      <c r="J21" s="75">
        <v>45620</v>
      </c>
      <c r="K21" s="75">
        <v>36105</v>
      </c>
      <c r="L21" s="76">
        <f t="shared" si="2"/>
        <v>852187</v>
      </c>
      <c r="M21" s="77"/>
    </row>
    <row r="22" spans="1:13" s="67" customFormat="1" ht="17.25" customHeight="1">
      <c r="A22" s="60" t="s">
        <v>24</v>
      </c>
      <c r="B22" s="75">
        <v>79916</v>
      </c>
      <c r="C22" s="75">
        <v>82114</v>
      </c>
      <c r="D22" s="75">
        <v>87659</v>
      </c>
      <c r="E22" s="75">
        <v>58199</v>
      </c>
      <c r="F22" s="75">
        <v>64144</v>
      </c>
      <c r="G22" s="75">
        <v>195866</v>
      </c>
      <c r="H22" s="75">
        <v>60254</v>
      </c>
      <c r="I22" s="75">
        <v>12612</v>
      </c>
      <c r="J22" s="75">
        <v>35166</v>
      </c>
      <c r="K22" s="75">
        <v>33503</v>
      </c>
      <c r="L22" s="76">
        <f t="shared" si="2"/>
        <v>709433</v>
      </c>
      <c r="M22" s="77"/>
    </row>
    <row r="23" spans="1:12" ht="17.25" customHeight="1">
      <c r="A23" s="12" t="s">
        <v>25</v>
      </c>
      <c r="B23" s="13">
        <v>7597</v>
      </c>
      <c r="C23" s="13">
        <v>9361</v>
      </c>
      <c r="D23" s="13">
        <v>8107</v>
      </c>
      <c r="E23" s="13">
        <v>5329</v>
      </c>
      <c r="F23" s="13">
        <v>4869</v>
      </c>
      <c r="G23" s="13">
        <v>13793</v>
      </c>
      <c r="H23" s="13">
        <v>8198</v>
      </c>
      <c r="I23" s="13">
        <v>1702</v>
      </c>
      <c r="J23" s="13">
        <v>2772</v>
      </c>
      <c r="K23" s="13">
        <v>2609</v>
      </c>
      <c r="L23" s="11">
        <f t="shared" si="2"/>
        <v>64337</v>
      </c>
    </row>
    <row r="24" spans="1:13" ht="17.25" customHeight="1">
      <c r="A24" s="16" t="s">
        <v>26</v>
      </c>
      <c r="B24" s="13">
        <f>+B25+B26</f>
        <v>137746</v>
      </c>
      <c r="C24" s="13">
        <f aca="true" t="shared" si="7" ref="C24:K24">+C25+C26</f>
        <v>202134</v>
      </c>
      <c r="D24" s="13">
        <f t="shared" si="7"/>
        <v>212235</v>
      </c>
      <c r="E24" s="13">
        <f t="shared" si="7"/>
        <v>127364</v>
      </c>
      <c r="F24" s="13">
        <f t="shared" si="7"/>
        <v>102782</v>
      </c>
      <c r="G24" s="13">
        <f t="shared" si="7"/>
        <v>211928</v>
      </c>
      <c r="H24" s="13">
        <f t="shared" si="7"/>
        <v>108820</v>
      </c>
      <c r="I24" s="13">
        <f t="shared" si="7"/>
        <v>34214</v>
      </c>
      <c r="J24" s="13">
        <f t="shared" si="7"/>
        <v>89593</v>
      </c>
      <c r="K24" s="13">
        <f t="shared" si="7"/>
        <v>61800</v>
      </c>
      <c r="L24" s="11">
        <f t="shared" si="2"/>
        <v>1288616</v>
      </c>
      <c r="M24" s="50"/>
    </row>
    <row r="25" spans="1:13" ht="17.25" customHeight="1">
      <c r="A25" s="12" t="s">
        <v>39</v>
      </c>
      <c r="B25" s="13">
        <v>78170</v>
      </c>
      <c r="C25" s="13">
        <v>117829</v>
      </c>
      <c r="D25" s="13">
        <v>126801</v>
      </c>
      <c r="E25" s="13">
        <v>78702</v>
      </c>
      <c r="F25" s="13">
        <v>57001</v>
      </c>
      <c r="G25" s="13">
        <v>123059</v>
      </c>
      <c r="H25" s="13">
        <v>63670</v>
      </c>
      <c r="I25" s="13">
        <v>22721</v>
      </c>
      <c r="J25" s="13">
        <v>51461</v>
      </c>
      <c r="K25" s="13">
        <v>34285</v>
      </c>
      <c r="L25" s="11">
        <f t="shared" si="2"/>
        <v>753699</v>
      </c>
      <c r="M25" s="49"/>
    </row>
    <row r="26" spans="1:13" ht="17.25" customHeight="1">
      <c r="A26" s="12" t="s">
        <v>40</v>
      </c>
      <c r="B26" s="13">
        <v>59576</v>
      </c>
      <c r="C26" s="13">
        <v>84305</v>
      </c>
      <c r="D26" s="13">
        <v>85434</v>
      </c>
      <c r="E26" s="13">
        <v>48662</v>
      </c>
      <c r="F26" s="13">
        <v>45781</v>
      </c>
      <c r="G26" s="13">
        <v>88869</v>
      </c>
      <c r="H26" s="13">
        <v>45150</v>
      </c>
      <c r="I26" s="13">
        <v>11493</v>
      </c>
      <c r="J26" s="13">
        <v>38132</v>
      </c>
      <c r="K26" s="13">
        <v>27515</v>
      </c>
      <c r="L26" s="11">
        <f t="shared" si="2"/>
        <v>534917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7414</v>
      </c>
      <c r="I27" s="11">
        <v>0</v>
      </c>
      <c r="J27" s="11">
        <v>0</v>
      </c>
      <c r="K27" s="11">
        <v>0</v>
      </c>
      <c r="L27" s="11">
        <f t="shared" si="2"/>
        <v>7414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25</v>
      </c>
      <c r="L29" s="11">
        <f t="shared" si="2"/>
        <v>25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9907.79</v>
      </c>
      <c r="I37" s="19">
        <v>0</v>
      </c>
      <c r="J37" s="19">
        <v>0</v>
      </c>
      <c r="K37" s="19">
        <v>0</v>
      </c>
      <c r="L37" s="23">
        <f>SUM(B37:K37)</f>
        <v>9907.79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1975360.77</v>
      </c>
      <c r="C49" s="22">
        <f aca="true" t="shared" si="11" ref="C49:H49">+C50+C62</f>
        <v>2917785.56</v>
      </c>
      <c r="D49" s="22">
        <f t="shared" si="11"/>
        <v>3203174.68</v>
      </c>
      <c r="E49" s="22">
        <f t="shared" si="11"/>
        <v>1863337.91</v>
      </c>
      <c r="F49" s="22">
        <f t="shared" si="11"/>
        <v>1653725.04</v>
      </c>
      <c r="G49" s="22">
        <f t="shared" si="11"/>
        <v>3508963.6399999997</v>
      </c>
      <c r="H49" s="22">
        <f t="shared" si="11"/>
        <v>1856580.5400000003</v>
      </c>
      <c r="I49" s="22">
        <f>+I50+I62</f>
        <v>656574.5399999999</v>
      </c>
      <c r="J49" s="22">
        <f>+J50+J62</f>
        <v>1088284.87</v>
      </c>
      <c r="K49" s="22">
        <f>+K50+K62</f>
        <v>870618.55</v>
      </c>
      <c r="L49" s="22">
        <f aca="true" t="shared" si="12" ref="L49:L62">SUM(B49:K49)</f>
        <v>19594406.1</v>
      </c>
    </row>
    <row r="50" spans="1:12" ht="17.25" customHeight="1">
      <c r="A50" s="16" t="s">
        <v>60</v>
      </c>
      <c r="B50" s="23">
        <f>SUM(B51:B61)</f>
        <v>1958412.91</v>
      </c>
      <c r="C50" s="23">
        <f aca="true" t="shared" si="13" ref="C50:K50">SUM(C51:C61)</f>
        <v>2894322.66</v>
      </c>
      <c r="D50" s="23">
        <f t="shared" si="13"/>
        <v>3179256.12</v>
      </c>
      <c r="E50" s="23">
        <f t="shared" si="13"/>
        <v>1839901.47</v>
      </c>
      <c r="F50" s="23">
        <f t="shared" si="13"/>
        <v>1639332.11</v>
      </c>
      <c r="G50" s="23">
        <f t="shared" si="13"/>
        <v>3485944.9699999997</v>
      </c>
      <c r="H50" s="23">
        <f t="shared" si="13"/>
        <v>1839825.6800000002</v>
      </c>
      <c r="I50" s="23">
        <f t="shared" si="13"/>
        <v>656574.5399999999</v>
      </c>
      <c r="J50" s="23">
        <f t="shared" si="13"/>
        <v>1074309.75</v>
      </c>
      <c r="K50" s="23">
        <f t="shared" si="13"/>
        <v>870618.55</v>
      </c>
      <c r="L50" s="23">
        <f t="shared" si="12"/>
        <v>19438498.759999998</v>
      </c>
    </row>
    <row r="51" spans="1:12" ht="17.25" customHeight="1">
      <c r="A51" s="34" t="s">
        <v>61</v>
      </c>
      <c r="B51" s="23">
        <f aca="true" t="shared" si="14" ref="B51:H51">ROUND(B32*B7,2)</f>
        <v>1915220.84</v>
      </c>
      <c r="C51" s="23">
        <f t="shared" si="14"/>
        <v>2831667.06</v>
      </c>
      <c r="D51" s="23">
        <f t="shared" si="14"/>
        <v>3106106.97</v>
      </c>
      <c r="E51" s="23">
        <f t="shared" si="14"/>
        <v>1799127.47</v>
      </c>
      <c r="F51" s="23">
        <f t="shared" si="14"/>
        <v>1584573.84</v>
      </c>
      <c r="G51" s="23">
        <f t="shared" si="14"/>
        <v>3405255.07</v>
      </c>
      <c r="H51" s="23">
        <f t="shared" si="14"/>
        <v>1789533.54</v>
      </c>
      <c r="I51" s="23">
        <f>ROUND(I32*I7,2)</f>
        <v>655508.82</v>
      </c>
      <c r="J51" s="23">
        <f>ROUND(J32*J7,2)</f>
        <v>1048465.52</v>
      </c>
      <c r="K51" s="23">
        <f>ROUND(K32*K7,2)</f>
        <v>864918.43</v>
      </c>
      <c r="L51" s="23">
        <f t="shared" si="12"/>
        <v>19000377.560000002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9907.79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9907.79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3795.52</v>
      </c>
      <c r="L59" s="23">
        <f t="shared" si="12"/>
        <v>3795.52</v>
      </c>
    </row>
    <row r="60" spans="1:12" ht="17.25" customHeight="1">
      <c r="A60" s="12" t="s">
        <v>69</v>
      </c>
      <c r="B60" s="36">
        <v>39100.39</v>
      </c>
      <c r="C60" s="36">
        <v>56881.88</v>
      </c>
      <c r="D60" s="36">
        <v>66763.39</v>
      </c>
      <c r="E60" s="36">
        <v>37328.6</v>
      </c>
      <c r="F60" s="36">
        <v>51381.35</v>
      </c>
      <c r="G60" s="36">
        <v>73259.82</v>
      </c>
      <c r="H60" s="36">
        <v>36669.31</v>
      </c>
      <c r="I60" s="19">
        <v>0</v>
      </c>
      <c r="J60" s="36">
        <v>23627.19</v>
      </c>
      <c r="K60" s="19">
        <v>0</v>
      </c>
      <c r="L60" s="23">
        <f t="shared" si="12"/>
        <v>385011.93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16947.86</v>
      </c>
      <c r="C62" s="36">
        <v>23462.9</v>
      </c>
      <c r="D62" s="36">
        <v>23918.56</v>
      </c>
      <c r="E62" s="36">
        <v>23436.44</v>
      </c>
      <c r="F62" s="36">
        <v>14392.93</v>
      </c>
      <c r="G62" s="36">
        <v>23018.67</v>
      </c>
      <c r="H62" s="36">
        <v>16754.86</v>
      </c>
      <c r="I62" s="19">
        <v>0</v>
      </c>
      <c r="J62" s="36">
        <v>13975.12</v>
      </c>
      <c r="K62" s="19">
        <v>0</v>
      </c>
      <c r="L62" s="36">
        <f t="shared" si="12"/>
        <v>155907.34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-202439.90999999997</v>
      </c>
      <c r="C66" s="35">
        <f t="shared" si="15"/>
        <v>-224488.65000000002</v>
      </c>
      <c r="D66" s="35">
        <f t="shared" si="15"/>
        <v>-206657.72000000003</v>
      </c>
      <c r="E66" s="35">
        <f t="shared" si="15"/>
        <v>-242855.5</v>
      </c>
      <c r="F66" s="35">
        <f t="shared" si="15"/>
        <v>-185395.95</v>
      </c>
      <c r="G66" s="35">
        <f t="shared" si="15"/>
        <v>-296489.00000000006</v>
      </c>
      <c r="H66" s="35">
        <f t="shared" si="15"/>
        <v>-182020.18</v>
      </c>
      <c r="I66" s="35">
        <f t="shared" si="15"/>
        <v>-165392.88</v>
      </c>
      <c r="J66" s="35">
        <f t="shared" si="15"/>
        <v>-72693.91</v>
      </c>
      <c r="K66" s="35">
        <f t="shared" si="15"/>
        <v>-64654.65</v>
      </c>
      <c r="L66" s="35">
        <f aca="true" t="shared" si="16" ref="L66:L116">SUM(B66:K66)</f>
        <v>-1843088.3499999999</v>
      </c>
    </row>
    <row r="67" spans="1:12" ht="18.75" customHeight="1">
      <c r="A67" s="16" t="s">
        <v>73</v>
      </c>
      <c r="B67" s="35">
        <f aca="true" t="shared" si="17" ref="B67:K67">B68+B69+B70+B71+B72+B73</f>
        <v>-188588.55</v>
      </c>
      <c r="C67" s="35">
        <f t="shared" si="17"/>
        <v>-204360.89</v>
      </c>
      <c r="D67" s="35">
        <f t="shared" si="17"/>
        <v>-186581.33000000002</v>
      </c>
      <c r="E67" s="35">
        <f t="shared" si="17"/>
        <v>-229525.5</v>
      </c>
      <c r="F67" s="35">
        <f t="shared" si="17"/>
        <v>-173587.77000000002</v>
      </c>
      <c r="G67" s="35">
        <f t="shared" si="17"/>
        <v>-266574.91000000003</v>
      </c>
      <c r="H67" s="35">
        <f t="shared" si="17"/>
        <v>-168352</v>
      </c>
      <c r="I67" s="35">
        <f t="shared" si="17"/>
        <v>-30704</v>
      </c>
      <c r="J67" s="35">
        <f t="shared" si="17"/>
        <v>-62788</v>
      </c>
      <c r="K67" s="35">
        <f t="shared" si="17"/>
        <v>-57764</v>
      </c>
      <c r="L67" s="35">
        <f t="shared" si="16"/>
        <v>-1568826.9500000002</v>
      </c>
    </row>
    <row r="68" spans="1:13" s="67" customFormat="1" ht="18.75" customHeight="1">
      <c r="A68" s="60" t="s">
        <v>144</v>
      </c>
      <c r="B68" s="63">
        <f>-ROUND(B9*$D$3,2)</f>
        <v>-137496</v>
      </c>
      <c r="C68" s="63">
        <f aca="true" t="shared" si="18" ref="C68:J68">-ROUND(C9*$D$3,2)</f>
        <v>-197756</v>
      </c>
      <c r="D68" s="63">
        <f t="shared" si="18"/>
        <v>-166724</v>
      </c>
      <c r="E68" s="63">
        <f t="shared" si="18"/>
        <v>-128520</v>
      </c>
      <c r="F68" s="63">
        <f t="shared" si="18"/>
        <v>-78408</v>
      </c>
      <c r="G68" s="63">
        <f t="shared" si="18"/>
        <v>-184496</v>
      </c>
      <c r="H68" s="63">
        <f t="shared" si="18"/>
        <v>-168352</v>
      </c>
      <c r="I68" s="63">
        <f t="shared" si="18"/>
        <v>-30704</v>
      </c>
      <c r="J68" s="63">
        <f t="shared" si="18"/>
        <v>-62788</v>
      </c>
      <c r="K68" s="63">
        <f>-ROUND((K9+K29)*$D$3,2)</f>
        <v>-57764</v>
      </c>
      <c r="L68" s="63">
        <f t="shared" si="16"/>
        <v>-1213008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-528</v>
      </c>
      <c r="C70" s="35">
        <v>-300</v>
      </c>
      <c r="D70" s="35">
        <v>-260</v>
      </c>
      <c r="E70" s="35">
        <v>-420</v>
      </c>
      <c r="F70" s="35">
        <v>-496</v>
      </c>
      <c r="G70" s="35">
        <v>-224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-2228</v>
      </c>
    </row>
    <row r="71" spans="1:12" ht="18.75" customHeight="1">
      <c r="A71" s="12" t="s">
        <v>76</v>
      </c>
      <c r="B71" s="35">
        <v>-3484</v>
      </c>
      <c r="C71" s="35">
        <v>-1904</v>
      </c>
      <c r="D71" s="35">
        <v>-1188</v>
      </c>
      <c r="E71" s="35">
        <v>-2212</v>
      </c>
      <c r="F71" s="35">
        <v>-1232</v>
      </c>
      <c r="G71" s="35">
        <v>-684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-10704</v>
      </c>
    </row>
    <row r="72" spans="1:12" ht="18.75" customHeight="1">
      <c r="A72" s="12" t="s">
        <v>77</v>
      </c>
      <c r="B72" s="35">
        <v>-47080.55</v>
      </c>
      <c r="C72" s="35">
        <v>-4400.89</v>
      </c>
      <c r="D72" s="35">
        <v>-18409.33</v>
      </c>
      <c r="E72" s="35">
        <v>-98373.5</v>
      </c>
      <c r="F72" s="35">
        <v>-93451.77</v>
      </c>
      <c r="G72" s="35">
        <v>-81170.91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-342886.95000000007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-13851.36</v>
      </c>
      <c r="C74" s="63">
        <f t="shared" si="19"/>
        <v>-20127.76</v>
      </c>
      <c r="D74" s="35">
        <f t="shared" si="19"/>
        <v>-20076.39</v>
      </c>
      <c r="E74" s="63">
        <f t="shared" si="19"/>
        <v>-13330</v>
      </c>
      <c r="F74" s="35">
        <f t="shared" si="19"/>
        <v>-11808.18</v>
      </c>
      <c r="G74" s="35">
        <f t="shared" si="19"/>
        <v>-29914.09</v>
      </c>
      <c r="H74" s="63">
        <f t="shared" si="19"/>
        <v>-13668.18</v>
      </c>
      <c r="I74" s="35">
        <f t="shared" si="19"/>
        <v>-134688.88</v>
      </c>
      <c r="J74" s="63">
        <f t="shared" si="19"/>
        <v>-9905.91</v>
      </c>
      <c r="K74" s="63">
        <f t="shared" si="19"/>
        <v>-6890.65</v>
      </c>
      <c r="L74" s="63">
        <f t="shared" si="16"/>
        <v>-274261.4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-13851.36</v>
      </c>
      <c r="C79" s="35">
        <v>-20107.73</v>
      </c>
      <c r="D79" s="35">
        <v>-19008.64</v>
      </c>
      <c r="E79" s="35">
        <v>-13330</v>
      </c>
      <c r="F79" s="35">
        <v>-11808.18</v>
      </c>
      <c r="G79" s="35">
        <v>-27914.09</v>
      </c>
      <c r="H79" s="35">
        <v>-13668.18</v>
      </c>
      <c r="I79" s="35">
        <v>-4805</v>
      </c>
      <c r="J79" s="35">
        <v>-9905.91</v>
      </c>
      <c r="K79" s="35">
        <v>-6510</v>
      </c>
      <c r="L79" s="63">
        <f t="shared" si="16"/>
        <v>-140909.09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57"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1772920.8599999999</v>
      </c>
      <c r="C114" s="24">
        <f t="shared" si="20"/>
        <v>2693296.91</v>
      </c>
      <c r="D114" s="24">
        <f t="shared" si="20"/>
        <v>2996516.96</v>
      </c>
      <c r="E114" s="24">
        <f t="shared" si="20"/>
        <v>1620482.41</v>
      </c>
      <c r="F114" s="24">
        <f t="shared" si="20"/>
        <v>1468329.09</v>
      </c>
      <c r="G114" s="24">
        <f t="shared" si="20"/>
        <v>3212474.6399999997</v>
      </c>
      <c r="H114" s="24">
        <f t="shared" si="20"/>
        <v>1674560.3600000003</v>
      </c>
      <c r="I114" s="24">
        <f>+I115+I116</f>
        <v>491181.6599999999</v>
      </c>
      <c r="J114" s="24">
        <f>+J115+J116</f>
        <v>1015590.96</v>
      </c>
      <c r="K114" s="24">
        <f>+K115+K116</f>
        <v>805963.9</v>
      </c>
      <c r="L114" s="45">
        <f t="shared" si="16"/>
        <v>17751317.749999996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1755972.9999999998</v>
      </c>
      <c r="C115" s="24">
        <f t="shared" si="21"/>
        <v>2669834.0100000002</v>
      </c>
      <c r="D115" s="24">
        <f t="shared" si="21"/>
        <v>2972598.4</v>
      </c>
      <c r="E115" s="24">
        <f t="shared" si="21"/>
        <v>1597045.97</v>
      </c>
      <c r="F115" s="24">
        <f t="shared" si="21"/>
        <v>1453936.1600000001</v>
      </c>
      <c r="G115" s="24">
        <f t="shared" si="21"/>
        <v>3189455.9699999997</v>
      </c>
      <c r="H115" s="24">
        <f t="shared" si="21"/>
        <v>1657805.5000000002</v>
      </c>
      <c r="I115" s="24">
        <f t="shared" si="21"/>
        <v>491181.6599999999</v>
      </c>
      <c r="J115" s="24">
        <f t="shared" si="21"/>
        <v>1001615.84</v>
      </c>
      <c r="K115" s="24">
        <f t="shared" si="21"/>
        <v>805963.9</v>
      </c>
      <c r="L115" s="45">
        <f t="shared" si="16"/>
        <v>17595410.41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16947.86</v>
      </c>
      <c r="C116" s="24">
        <f t="shared" si="22"/>
        <v>23462.9</v>
      </c>
      <c r="D116" s="24">
        <f t="shared" si="22"/>
        <v>23918.56</v>
      </c>
      <c r="E116" s="24">
        <f t="shared" si="22"/>
        <v>23436.44</v>
      </c>
      <c r="F116" s="24">
        <f t="shared" si="22"/>
        <v>14392.93</v>
      </c>
      <c r="G116" s="24">
        <f t="shared" si="22"/>
        <v>23018.67</v>
      </c>
      <c r="H116" s="24">
        <f t="shared" si="22"/>
        <v>16754.86</v>
      </c>
      <c r="I116" s="19">
        <f t="shared" si="22"/>
        <v>0</v>
      </c>
      <c r="J116" s="24">
        <f t="shared" si="22"/>
        <v>13975.12</v>
      </c>
      <c r="K116" s="24">
        <f t="shared" si="22"/>
        <v>0</v>
      </c>
      <c r="L116" s="45">
        <f t="shared" si="16"/>
        <v>155907.34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>
        <v>0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/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/>
      <c r="L122" s="39">
        <f>SUM(L123:L143)</f>
        <v>17751317.74</v>
      </c>
      <c r="M122" s="51"/>
    </row>
    <row r="123" spans="1:12" ht="18.75" customHeight="1">
      <c r="A123" s="26" t="s">
        <v>123</v>
      </c>
      <c r="B123" s="27">
        <v>224821.91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224821.91</v>
      </c>
    </row>
    <row r="124" spans="1:12" ht="18.75" customHeight="1">
      <c r="A124" s="26" t="s">
        <v>124</v>
      </c>
      <c r="B124" s="27">
        <v>1548098.96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>SUM(B124:K124)</f>
        <v>1548098.96</v>
      </c>
    </row>
    <row r="125" spans="1:12" ht="18.75" customHeight="1">
      <c r="A125" s="26" t="s">
        <v>125</v>
      </c>
      <c r="B125" s="38">
        <v>0</v>
      </c>
      <c r="C125" s="27">
        <v>2693296.91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>SUM(B125:K125)</f>
        <v>2693296.91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2788435.07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aca="true" t="shared" si="23" ref="L126:L143">SUM(B126:K126)</f>
        <v>2788435.07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208081.89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208081.89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1604277.6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1604277.6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16204.82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16204.82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466357.33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466357.33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/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109981.93</v>
      </c>
      <c r="G132" s="38">
        <v>0</v>
      </c>
      <c r="H132" s="38">
        <v>0</v>
      </c>
      <c r="I132" s="38">
        <v>0</v>
      </c>
      <c r="J132" s="38">
        <v>0</v>
      </c>
      <c r="K132" s="38"/>
      <c r="L132" s="39">
        <f t="shared" si="23"/>
        <v>109981.93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891989.83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39">
        <f t="shared" si="23"/>
        <v>891989.83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941249.06</v>
      </c>
      <c r="H134" s="38">
        <v>0</v>
      </c>
      <c r="I134" s="38">
        <v>0</v>
      </c>
      <c r="J134" s="38">
        <v>0</v>
      </c>
      <c r="K134" s="38"/>
      <c r="L134" s="39">
        <f t="shared" si="23"/>
        <v>941249.06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74439.85</v>
      </c>
      <c r="H135" s="38">
        <v>0</v>
      </c>
      <c r="I135" s="38">
        <v>0</v>
      </c>
      <c r="J135" s="38">
        <v>0</v>
      </c>
      <c r="K135" s="38"/>
      <c r="L135" s="39">
        <f t="shared" si="23"/>
        <v>74439.85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448089.41</v>
      </c>
      <c r="H136" s="38">
        <v>0</v>
      </c>
      <c r="I136" s="38">
        <v>0</v>
      </c>
      <c r="J136" s="38">
        <v>0</v>
      </c>
      <c r="K136" s="38"/>
      <c r="L136" s="39">
        <f t="shared" si="23"/>
        <v>448089.41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465897.12</v>
      </c>
      <c r="H137" s="38">
        <v>0</v>
      </c>
      <c r="I137" s="38">
        <v>0</v>
      </c>
      <c r="J137" s="38">
        <v>0</v>
      </c>
      <c r="K137" s="38"/>
      <c r="L137" s="39">
        <f t="shared" si="23"/>
        <v>465897.12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1282799.19</v>
      </c>
      <c r="H138" s="38">
        <v>0</v>
      </c>
      <c r="I138" s="38">
        <v>0</v>
      </c>
      <c r="J138" s="38">
        <v>0</v>
      </c>
      <c r="K138" s="38"/>
      <c r="L138" s="39">
        <f t="shared" si="23"/>
        <v>1282799.19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589403.54</v>
      </c>
      <c r="I139" s="38">
        <v>0</v>
      </c>
      <c r="J139" s="38">
        <v>0</v>
      </c>
      <c r="K139" s="38"/>
      <c r="L139" s="39">
        <f t="shared" si="23"/>
        <v>589403.54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1085156.81</v>
      </c>
      <c r="I140" s="38">
        <v>0</v>
      </c>
      <c r="J140" s="38">
        <v>0</v>
      </c>
      <c r="K140" s="38"/>
      <c r="L140" s="39">
        <f t="shared" si="23"/>
        <v>1085156.81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491181.66</v>
      </c>
      <c r="J141" s="38">
        <v>0</v>
      </c>
      <c r="K141" s="38"/>
      <c r="L141" s="39">
        <f t="shared" si="23"/>
        <v>491181.66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1015590.95</v>
      </c>
      <c r="K142" s="38"/>
      <c r="L142" s="39">
        <f t="shared" si="23"/>
        <v>1015590.95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805963.9</v>
      </c>
      <c r="L143" s="42">
        <f t="shared" si="23"/>
        <v>805963.9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1015590.96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2018-10-16T18:16:34Z</dcterms:modified>
  <cp:category/>
  <cp:version/>
  <cp:contentType/>
  <cp:contentStatus/>
</cp:coreProperties>
</file>