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<sst xmlns="http://schemas.openxmlformats.org/spreadsheetml/2006/main" count="147" uniqueCount="147">
  <si>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</si>
  <si>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</si>
  <si>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</si>
  <si>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</si>
  <si>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</si>
  <si>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</si>
  <si>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</si>
  <si>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</si>
  <si>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</si>
  <si>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</si>
  <si>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</si>
  <si>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</si>
  <si>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</si>
  <si>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</si>
  <si>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</si>
  <si>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</si>
  <si>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</si>
  <si>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</si>
  <si>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</si>
  <si>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</si>
  <si>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</si>
  <si>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</si>
  <si>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</si>
  <si>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</si>
  <si>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</si>
  <si>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</si>
  <si>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</si>
  <si>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</si>
  <si>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</si>
  <si>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</si>
  <si>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</si>
  <si>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</si>
  <si>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</si>
  <si>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</si>
  <si>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</si>
  <si>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</si>
  <si>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</si>
  <si>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</si>
  <si>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</si>
  <si>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</si>
  <si>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</si>
  <si>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</si>
  <si>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</si>
  <si>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</si>
  <si>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</si>
  <si>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</si>
  <si>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</si>
  <si>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</si>
  <si>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</si>
  <si>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</si>
  <si>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</si>
  <si>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</si>
  <si>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</si>
  <si>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</si>
  <si>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</si>
  <si>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</si>
  <si>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</si>
  <si>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</si>
  <si>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</si>
  <si>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</si>
  <si>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</si>
  <si>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</si>
  <si>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</si>
  <si>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</si>
  <si>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</si>
  <si>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</si>
  <si>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</si>
  <si>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</si>
  <si>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</si>
  <si>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</si>
  <si>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</si>
  <si>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</si>
  <si>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</si>
  <si>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</si>
  <si>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</si>
  <si>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</si>
  <si>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</si>
  <si>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</si>
  <si>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</si>
  <si>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</si>
  <si>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</si>
  <si>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</si>
  <si>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</si>
  <si>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</si>
  <si>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</si>
  <si>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</si>
  <si>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</si>
  <si>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</si>
  <si>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</si>
  <si>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</si>
  <si>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</si>
  <si>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</si>
  <si>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</si>
  <si>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</si>
  <si>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</si>
  <si>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</si>
  <si>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</si>
  <si>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</si>
  <si>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</si>
  <si>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</si>
  <si>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</si>
  <si>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</si>
  <si>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</si>
  <si>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</si>
  <si>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</si>
  <si>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</si>
  <si>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</si>
  <si>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</si>
  <si>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</si>
  <si>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</si>
  <si>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</si>
  <si>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</si>
  <si>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</si>
  <si>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</si>
  <si>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</si>
  <si>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</si>
  <si>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</si>
  <si>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</si>
  <si>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</si>
  <si>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</si>
  <si>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</si>
  <si>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</si>
  <si>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</si>
  <si>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</si>
  <si>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</si>
  <si>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</si>
  <si>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</si>
  <si>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</si>
  <si>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</si>
  <si>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</si>
  <si>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</si>
  <si>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</si>
  <si>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</si>
  <si>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</si>
  <si>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</si>
  <si>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</si>
  <si>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</si>
  <si>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</si>
  <si>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</si>
  <si>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</si>
  <si>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</si>
  <si>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</si>
  <si>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</si>
  <si>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</si>
  <si>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</si>
  <si>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</si>
  <si>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07/10/18 - VENCIMENTO 15/10/18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</si>
</sst>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195991</v>
      </c>
      <c r="C7" s="9">
        <f t="shared" si="0"/>
        <v>263915</v>
      </c>
      <c r="D7" s="9">
        <f t="shared" si="0"/>
        <v>260040</v>
      </c>
      <c r="E7" s="9">
        <f t="shared" si="0"/>
        <v>159767</v>
      </c>
      <c r="F7" s="9">
        <f t="shared" si="0"/>
        <v>166925</v>
      </c>
      <c r="G7" s="9">
        <f t="shared" si="0"/>
        <v>410941</v>
      </c>
      <c r="H7" s="9">
        <f t="shared" si="0"/>
        <v>168934</v>
      </c>
      <c r="I7" s="9">
        <f t="shared" si="0"/>
        <v>38047</v>
      </c>
      <c r="J7" s="9">
        <f t="shared" si="0"/>
        <v>156076</v>
      </c>
      <c r="K7" s="9">
        <f t="shared" si="0"/>
        <v>107777</v>
      </c>
      <c r="L7" s="9">
        <f t="shared" si="0"/>
        <v>1928413</v>
      </c>
      <c r="M7" s="49"/>
    </row>
    <row r="8" spans="1:12" ht="17.25" customHeight="1">
      <c r="A8" s="10" t="s">
        <v>38</v>
      </c>
      <c r="B8" s="11">
        <f>B9+B12+B16</f>
        <v>87825</v>
      </c>
      <c r="C8" s="11">
        <f aca="true" t="shared" si="1" ref="C8:K8">C9+C12+C16</f>
        <v>124483</v>
      </c>
      <c r="D8" s="11">
        <f t="shared" si="1"/>
        <v>115232</v>
      </c>
      <c r="E8" s="11">
        <f t="shared" si="1"/>
        <v>75762</v>
      </c>
      <c r="F8" s="11">
        <f t="shared" si="1"/>
        <v>69711</v>
      </c>
      <c r="G8" s="11">
        <f t="shared" si="1"/>
        <v>186677</v>
      </c>
      <c r="H8" s="11">
        <f t="shared" si="1"/>
        <v>85814</v>
      </c>
      <c r="I8" s="11">
        <f t="shared" si="1"/>
        <v>15465</v>
      </c>
      <c r="J8" s="11">
        <f t="shared" si="1"/>
        <v>68490</v>
      </c>
      <c r="K8" s="11">
        <f t="shared" si="1"/>
        <v>48348</v>
      </c>
      <c r="L8" s="11">
        <f aca="true" t="shared" si="2" ref="L8:L29">SUM(B8:K8)</f>
        <v>877807</v>
      </c>
    </row>
    <row r="9" spans="1:12" ht="17.25" customHeight="1">
      <c r="A9" s="15" t="s">
        <v>16</v>
      </c>
      <c r="B9" s="13">
        <f>+B10+B11</f>
        <v>15893</v>
      </c>
      <c r="C9" s="13">
        <f aca="true" t="shared" si="3" ref="C9:K9">+C10+C11</f>
        <v>24181</v>
      </c>
      <c r="D9" s="13">
        <f t="shared" si="3"/>
        <v>22257</v>
      </c>
      <c r="E9" s="13">
        <f t="shared" si="3"/>
        <v>14252</v>
      </c>
      <c r="F9" s="13">
        <f t="shared" si="3"/>
        <v>9935</v>
      </c>
      <c r="G9" s="13">
        <f t="shared" si="3"/>
        <v>21854</v>
      </c>
      <c r="H9" s="13">
        <f t="shared" si="3"/>
        <v>17545</v>
      </c>
      <c r="I9" s="13">
        <f t="shared" si="3"/>
        <v>3360</v>
      </c>
      <c r="J9" s="13">
        <f t="shared" si="3"/>
        <v>12021</v>
      </c>
      <c r="K9" s="13">
        <f t="shared" si="3"/>
        <v>7399</v>
      </c>
      <c r="L9" s="11">
        <f t="shared" si="2"/>
        <v>148697</v>
      </c>
    </row>
    <row r="10" spans="1:12" ht="17.25" customHeight="1">
      <c r="A10" s="29" t="s">
        <v>17</v>
      </c>
      <c r="B10" s="13">
        <v>15893</v>
      </c>
      <c r="C10" s="13">
        <v>24181</v>
      </c>
      <c r="D10" s="13">
        <v>22257</v>
      </c>
      <c r="E10" s="13">
        <v>14252</v>
      </c>
      <c r="F10" s="13">
        <v>9935</v>
      </c>
      <c r="G10" s="13">
        <v>21854</v>
      </c>
      <c r="H10" s="13">
        <v>17545</v>
      </c>
      <c r="I10" s="13">
        <v>3360</v>
      </c>
      <c r="J10" s="13">
        <v>12021</v>
      </c>
      <c r="K10" s="13">
        <v>7399</v>
      </c>
      <c r="L10" s="11">
        <f t="shared" si="2"/>
        <v>148697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67443</v>
      </c>
      <c r="C12" s="17">
        <f t="shared" si="4"/>
        <v>93913</v>
      </c>
      <c r="D12" s="17">
        <f t="shared" si="4"/>
        <v>87380</v>
      </c>
      <c r="E12" s="17">
        <f t="shared" si="4"/>
        <v>57723</v>
      </c>
      <c r="F12" s="17">
        <f t="shared" si="4"/>
        <v>55362</v>
      </c>
      <c r="G12" s="17">
        <f t="shared" si="4"/>
        <v>153652</v>
      </c>
      <c r="H12" s="17">
        <f t="shared" si="4"/>
        <v>64323</v>
      </c>
      <c r="I12" s="17">
        <f t="shared" si="4"/>
        <v>11175</v>
      </c>
      <c r="J12" s="17">
        <f t="shared" si="4"/>
        <v>53056</v>
      </c>
      <c r="K12" s="17">
        <f t="shared" si="4"/>
        <v>38212</v>
      </c>
      <c r="L12" s="11">
        <f t="shared" si="2"/>
        <v>682239</v>
      </c>
    </row>
    <row r="13" spans="1:14" s="67" customFormat="1" ht="17.25" customHeight="1">
      <c r="A13" s="74" t="s">
        <v>19</v>
      </c>
      <c r="B13" s="75">
        <v>30631</v>
      </c>
      <c r="C13" s="75">
        <v>44941</v>
      </c>
      <c r="D13" s="75">
        <v>43020</v>
      </c>
      <c r="E13" s="75">
        <v>27563</v>
      </c>
      <c r="F13" s="75">
        <v>25000</v>
      </c>
      <c r="G13" s="75">
        <v>61385</v>
      </c>
      <c r="H13" s="75">
        <v>26774</v>
      </c>
      <c r="I13" s="75">
        <v>5771</v>
      </c>
      <c r="J13" s="75">
        <v>26581</v>
      </c>
      <c r="K13" s="75">
        <v>16245</v>
      </c>
      <c r="L13" s="76">
        <f t="shared" si="2"/>
        <v>307911</v>
      </c>
      <c r="M13" s="77"/>
      <c r="N13" s="78"/>
    </row>
    <row r="14" spans="1:13" s="67" customFormat="1" ht="17.25" customHeight="1">
      <c r="A14" s="74" t="s">
        <v>20</v>
      </c>
      <c r="B14" s="75">
        <v>34080</v>
      </c>
      <c r="C14" s="75">
        <v>45113</v>
      </c>
      <c r="D14" s="75">
        <v>41638</v>
      </c>
      <c r="E14" s="75">
        <v>27832</v>
      </c>
      <c r="F14" s="75">
        <v>28665</v>
      </c>
      <c r="G14" s="75">
        <v>87773</v>
      </c>
      <c r="H14" s="75">
        <v>33717</v>
      </c>
      <c r="I14" s="75">
        <v>4883</v>
      </c>
      <c r="J14" s="75">
        <v>24982</v>
      </c>
      <c r="K14" s="75">
        <v>20677</v>
      </c>
      <c r="L14" s="76">
        <f t="shared" si="2"/>
        <v>349360</v>
      </c>
      <c r="M14" s="77"/>
    </row>
    <row r="15" spans="1:12" ht="17.25" customHeight="1">
      <c r="A15" s="14" t="s">
        <v>21</v>
      </c>
      <c r="B15" s="13">
        <v>2732</v>
      </c>
      <c r="C15" s="13">
        <v>3859</v>
      </c>
      <c r="D15" s="13">
        <v>2722</v>
      </c>
      <c r="E15" s="13">
        <v>2328</v>
      </c>
      <c r="F15" s="13">
        <v>1697</v>
      </c>
      <c r="G15" s="13">
        <v>4494</v>
      </c>
      <c r="H15" s="13">
        <v>3832</v>
      </c>
      <c r="I15" s="13">
        <v>521</v>
      </c>
      <c r="J15" s="13">
        <v>1493</v>
      </c>
      <c r="K15" s="13">
        <v>1290</v>
      </c>
      <c r="L15" s="11">
        <f t="shared" si="2"/>
        <v>24968</v>
      </c>
    </row>
    <row r="16" spans="1:12" ht="17.25" customHeight="1">
      <c r="A16" s="15" t="s">
        <v>34</v>
      </c>
      <c r="B16" s="13">
        <f>B17+B18+B19</f>
        <v>4489</v>
      </c>
      <c r="C16" s="13">
        <f aca="true" t="shared" si="5" ref="C16:K16">C17+C18+C19</f>
        <v>6389</v>
      </c>
      <c r="D16" s="13">
        <f t="shared" si="5"/>
        <v>5595</v>
      </c>
      <c r="E16" s="13">
        <f t="shared" si="5"/>
        <v>3787</v>
      </c>
      <c r="F16" s="13">
        <f t="shared" si="5"/>
        <v>4414</v>
      </c>
      <c r="G16" s="13">
        <f t="shared" si="5"/>
        <v>11171</v>
      </c>
      <c r="H16" s="13">
        <f t="shared" si="5"/>
        <v>3946</v>
      </c>
      <c r="I16" s="13">
        <f t="shared" si="5"/>
        <v>930</v>
      </c>
      <c r="J16" s="13">
        <f t="shared" si="5"/>
        <v>3413</v>
      </c>
      <c r="K16" s="13">
        <f t="shared" si="5"/>
        <v>2737</v>
      </c>
      <c r="L16" s="11">
        <f t="shared" si="2"/>
        <v>46871</v>
      </c>
    </row>
    <row r="17" spans="1:12" ht="17.25" customHeight="1">
      <c r="A17" s="14" t="s">
        <v>35</v>
      </c>
      <c r="B17" s="13">
        <v>4474</v>
      </c>
      <c r="C17" s="13">
        <v>6376</v>
      </c>
      <c r="D17" s="13">
        <v>5582</v>
      </c>
      <c r="E17" s="13">
        <v>3783</v>
      </c>
      <c r="F17" s="13">
        <v>4396</v>
      </c>
      <c r="G17" s="13">
        <v>11151</v>
      </c>
      <c r="H17" s="13">
        <v>3930</v>
      </c>
      <c r="I17" s="13">
        <v>929</v>
      </c>
      <c r="J17" s="13">
        <v>3411</v>
      </c>
      <c r="K17" s="13">
        <v>2728</v>
      </c>
      <c r="L17" s="11">
        <f t="shared" si="2"/>
        <v>46760</v>
      </c>
    </row>
    <row r="18" spans="1:12" ht="17.25" customHeight="1">
      <c r="A18" s="14" t="s">
        <v>36</v>
      </c>
      <c r="B18" s="13">
        <v>9</v>
      </c>
      <c r="C18" s="13">
        <v>7</v>
      </c>
      <c r="D18" s="13">
        <v>10</v>
      </c>
      <c r="E18" s="13">
        <v>4</v>
      </c>
      <c r="F18" s="13">
        <v>14</v>
      </c>
      <c r="G18" s="13">
        <v>8</v>
      </c>
      <c r="H18" s="13">
        <v>15</v>
      </c>
      <c r="I18" s="13">
        <v>1</v>
      </c>
      <c r="J18" s="13">
        <v>1</v>
      </c>
      <c r="K18" s="13">
        <v>7</v>
      </c>
      <c r="L18" s="11">
        <f t="shared" si="2"/>
        <v>76</v>
      </c>
    </row>
    <row r="19" spans="1:12" ht="17.25" customHeight="1">
      <c r="A19" s="14" t="s">
        <v>37</v>
      </c>
      <c r="B19" s="13">
        <v>6</v>
      </c>
      <c r="C19" s="13">
        <v>6</v>
      </c>
      <c r="D19" s="13">
        <v>3</v>
      </c>
      <c r="E19" s="13">
        <v>0</v>
      </c>
      <c r="F19" s="13">
        <v>4</v>
      </c>
      <c r="G19" s="13">
        <v>12</v>
      </c>
      <c r="H19" s="13">
        <v>1</v>
      </c>
      <c r="I19" s="13">
        <v>0</v>
      </c>
      <c r="J19" s="13">
        <v>1</v>
      </c>
      <c r="K19" s="13">
        <v>2</v>
      </c>
      <c r="L19" s="11">
        <f t="shared" si="2"/>
        <v>35</v>
      </c>
    </row>
    <row r="20" spans="1:12" ht="17.25" customHeight="1">
      <c r="A20" s="16" t="s">
        <v>22</v>
      </c>
      <c r="B20" s="11">
        <f>+B21+B22+B23</f>
        <v>60127</v>
      </c>
      <c r="C20" s="11">
        <f aca="true" t="shared" si="6" ref="C20:K20">+C21+C22+C23</f>
        <v>70757</v>
      </c>
      <c r="D20" s="11">
        <f t="shared" si="6"/>
        <v>77420</v>
      </c>
      <c r="E20" s="11">
        <f t="shared" si="6"/>
        <v>43350</v>
      </c>
      <c r="F20" s="11">
        <f t="shared" si="6"/>
        <v>60397</v>
      </c>
      <c r="G20" s="11">
        <f t="shared" si="6"/>
        <v>152390</v>
      </c>
      <c r="H20" s="11">
        <f t="shared" si="6"/>
        <v>47970</v>
      </c>
      <c r="I20" s="11">
        <f t="shared" si="6"/>
        <v>11084</v>
      </c>
      <c r="J20" s="11">
        <f t="shared" si="6"/>
        <v>44617</v>
      </c>
      <c r="K20" s="11">
        <f t="shared" si="6"/>
        <v>33308</v>
      </c>
      <c r="L20" s="11">
        <f t="shared" si="2"/>
        <v>601420</v>
      </c>
    </row>
    <row r="21" spans="1:13" s="67" customFormat="1" ht="17.25" customHeight="1">
      <c r="A21" s="60" t="s">
        <v>23</v>
      </c>
      <c r="B21" s="75">
        <v>31930</v>
      </c>
      <c r="C21" s="75">
        <v>40744</v>
      </c>
      <c r="D21" s="75">
        <v>45146</v>
      </c>
      <c r="E21" s="75">
        <v>25027</v>
      </c>
      <c r="F21" s="75">
        <v>31918</v>
      </c>
      <c r="G21" s="75">
        <v>70050</v>
      </c>
      <c r="H21" s="75">
        <v>25164</v>
      </c>
      <c r="I21" s="75">
        <v>6891</v>
      </c>
      <c r="J21" s="75">
        <v>25652</v>
      </c>
      <c r="K21" s="75">
        <v>17022</v>
      </c>
      <c r="L21" s="76">
        <f t="shared" si="2"/>
        <v>319544</v>
      </c>
      <c r="M21" s="77"/>
    </row>
    <row r="22" spans="1:13" s="67" customFormat="1" ht="17.25" customHeight="1">
      <c r="A22" s="60" t="s">
        <v>24</v>
      </c>
      <c r="B22" s="75">
        <v>26694</v>
      </c>
      <c r="C22" s="75">
        <v>28164</v>
      </c>
      <c r="D22" s="75">
        <v>30703</v>
      </c>
      <c r="E22" s="75">
        <v>17283</v>
      </c>
      <c r="F22" s="75">
        <v>27357</v>
      </c>
      <c r="G22" s="75">
        <v>79269</v>
      </c>
      <c r="H22" s="75">
        <v>21206</v>
      </c>
      <c r="I22" s="75">
        <v>3942</v>
      </c>
      <c r="J22" s="75">
        <v>18045</v>
      </c>
      <c r="K22" s="75">
        <v>15600</v>
      </c>
      <c r="L22" s="76">
        <f t="shared" si="2"/>
        <v>268263</v>
      </c>
      <c r="M22" s="77"/>
    </row>
    <row r="23" spans="1:12" ht="17.25" customHeight="1">
      <c r="A23" s="12" t="s">
        <v>25</v>
      </c>
      <c r="B23" s="13">
        <v>1503</v>
      </c>
      <c r="C23" s="13">
        <v>1849</v>
      </c>
      <c r="D23" s="13">
        <v>1571</v>
      </c>
      <c r="E23" s="13">
        <v>1040</v>
      </c>
      <c r="F23" s="13">
        <v>1122</v>
      </c>
      <c r="G23" s="13">
        <v>3071</v>
      </c>
      <c r="H23" s="13">
        <v>1600</v>
      </c>
      <c r="I23" s="13">
        <v>251</v>
      </c>
      <c r="J23" s="13">
        <v>920</v>
      </c>
      <c r="K23" s="13">
        <v>686</v>
      </c>
      <c r="L23" s="11">
        <f t="shared" si="2"/>
        <v>13613</v>
      </c>
    </row>
    <row r="24" spans="1:13" ht="17.25" customHeight="1">
      <c r="A24" s="16" t="s">
        <v>26</v>
      </c>
      <c r="B24" s="13">
        <f>+B25+B26</f>
        <v>48039</v>
      </c>
      <c r="C24" s="13">
        <f aca="true" t="shared" si="7" ref="C24:K24">+C25+C26</f>
        <v>68675</v>
      </c>
      <c r="D24" s="13">
        <f t="shared" si="7"/>
        <v>67388</v>
      </c>
      <c r="E24" s="13">
        <f t="shared" si="7"/>
        <v>40655</v>
      </c>
      <c r="F24" s="13">
        <f t="shared" si="7"/>
        <v>36817</v>
      </c>
      <c r="G24" s="13">
        <f t="shared" si="7"/>
        <v>71874</v>
      </c>
      <c r="H24" s="13">
        <f t="shared" si="7"/>
        <v>34461</v>
      </c>
      <c r="I24" s="13">
        <f t="shared" si="7"/>
        <v>11498</v>
      </c>
      <c r="J24" s="13">
        <f t="shared" si="7"/>
        <v>42969</v>
      </c>
      <c r="K24" s="13">
        <f t="shared" si="7"/>
        <v>26121</v>
      </c>
      <c r="L24" s="11">
        <f t="shared" si="2"/>
        <v>448497</v>
      </c>
      <c r="M24" s="50"/>
    </row>
    <row r="25" spans="1:13" ht="17.25" customHeight="1">
      <c r="A25" s="12" t="s">
        <v>39</v>
      </c>
      <c r="B25" s="13">
        <v>33871</v>
      </c>
      <c r="C25" s="13">
        <v>48607</v>
      </c>
      <c r="D25" s="13">
        <v>48872</v>
      </c>
      <c r="E25" s="13">
        <v>30514</v>
      </c>
      <c r="F25" s="13">
        <v>24987</v>
      </c>
      <c r="G25" s="13">
        <v>50190</v>
      </c>
      <c r="H25" s="13">
        <v>24445</v>
      </c>
      <c r="I25" s="13">
        <v>9261</v>
      </c>
      <c r="J25" s="13">
        <v>30224</v>
      </c>
      <c r="K25" s="13">
        <v>18207</v>
      </c>
      <c r="L25" s="11">
        <f t="shared" si="2"/>
        <v>319178</v>
      </c>
      <c r="M25" s="49"/>
    </row>
    <row r="26" spans="1:13" ht="17.25" customHeight="1">
      <c r="A26" s="12" t="s">
        <v>40</v>
      </c>
      <c r="B26" s="13">
        <v>14168</v>
      </c>
      <c r="C26" s="13">
        <v>20068</v>
      </c>
      <c r="D26" s="13">
        <v>18516</v>
      </c>
      <c r="E26" s="13">
        <v>10141</v>
      </c>
      <c r="F26" s="13">
        <v>11830</v>
      </c>
      <c r="G26" s="13">
        <v>21684</v>
      </c>
      <c r="H26" s="13">
        <v>10016</v>
      </c>
      <c r="I26" s="13">
        <v>2237</v>
      </c>
      <c r="J26" s="13">
        <v>12745</v>
      </c>
      <c r="K26" s="13">
        <v>7914</v>
      </c>
      <c r="L26" s="11">
        <f t="shared" si="2"/>
        <v>129319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689</v>
      </c>
      <c r="I27" s="11">
        <v>0</v>
      </c>
      <c r="J27" s="11">
        <v>0</v>
      </c>
      <c r="K27" s="11">
        <v>0</v>
      </c>
      <c r="L27" s="11">
        <f t="shared" si="2"/>
        <v>689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2</v>
      </c>
      <c r="L29" s="11">
        <f t="shared" si="2"/>
        <v>2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31655.76</v>
      </c>
      <c r="I37" s="19">
        <v>0</v>
      </c>
      <c r="J37" s="19">
        <v>0</v>
      </c>
      <c r="K37" s="19">
        <v>0</v>
      </c>
      <c r="L37" s="23">
        <f>SUM(B37:K37)</f>
        <v>31655.76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638861.9700000001</v>
      </c>
      <c r="C49" s="22">
        <f aca="true" t="shared" si="11" ref="C49:H49">+C50+C62</f>
        <v>960144</v>
      </c>
      <c r="D49" s="22">
        <f t="shared" si="11"/>
        <v>1040637.7300000001</v>
      </c>
      <c r="E49" s="22">
        <f t="shared" si="11"/>
        <v>566478.9099999999</v>
      </c>
      <c r="F49" s="22">
        <f t="shared" si="11"/>
        <v>587735.2600000001</v>
      </c>
      <c r="G49" s="22">
        <f t="shared" si="11"/>
        <v>1189466.75</v>
      </c>
      <c r="H49" s="22">
        <f t="shared" si="11"/>
        <v>598441.3200000001</v>
      </c>
      <c r="I49" s="22">
        <f>+I50+I62</f>
        <v>199203.08</v>
      </c>
      <c r="J49" s="22">
        <f>+J50+J62</f>
        <v>525312.07</v>
      </c>
      <c r="K49" s="22">
        <f>+K50+K62</f>
        <v>352623.51</v>
      </c>
      <c r="L49" s="22">
        <f aca="true" t="shared" si="12" ref="L49:L62">SUM(B49:K49)</f>
        <v>6658904.6000000015</v>
      </c>
    </row>
    <row r="50" spans="1:12" ht="17.25" customHeight="1">
      <c r="A50" s="16" t="s">
        <v>60</v>
      </c>
      <c r="B50" s="23">
        <f>SUM(B51:B61)</f>
        <v>621914.1100000001</v>
      </c>
      <c r="C50" s="23">
        <f aca="true" t="shared" si="13" ref="C50:K50">SUM(C51:C61)</f>
        <v>936681.1</v>
      </c>
      <c r="D50" s="23">
        <f t="shared" si="13"/>
        <v>1016719.17</v>
      </c>
      <c r="E50" s="23">
        <f t="shared" si="13"/>
        <v>543042.47</v>
      </c>
      <c r="F50" s="23">
        <f t="shared" si="13"/>
        <v>573342.3300000001</v>
      </c>
      <c r="G50" s="23">
        <f t="shared" si="13"/>
        <v>1166448.08</v>
      </c>
      <c r="H50" s="23">
        <f t="shared" si="13"/>
        <v>581686.4600000001</v>
      </c>
      <c r="I50" s="23">
        <f t="shared" si="13"/>
        <v>199203.08</v>
      </c>
      <c r="J50" s="23">
        <f t="shared" si="13"/>
        <v>511336.94999999995</v>
      </c>
      <c r="K50" s="23">
        <f t="shared" si="13"/>
        <v>352623.51</v>
      </c>
      <c r="L50" s="23">
        <f t="shared" si="12"/>
        <v>6502997.26</v>
      </c>
    </row>
    <row r="51" spans="1:12" ht="17.25" customHeight="1">
      <c r="A51" s="34" t="s">
        <v>61</v>
      </c>
      <c r="B51" s="23">
        <f aca="true" t="shared" si="14" ref="B51:H51">ROUND(B32*B7,2)</f>
        <v>617822.43</v>
      </c>
      <c r="C51" s="23">
        <f t="shared" si="14"/>
        <v>930907.38</v>
      </c>
      <c r="D51" s="23">
        <f t="shared" si="14"/>
        <v>1010333.41</v>
      </c>
      <c r="E51" s="23">
        <f t="shared" si="14"/>
        <v>539597.07</v>
      </c>
      <c r="F51" s="23">
        <f t="shared" si="14"/>
        <v>569965.41</v>
      </c>
      <c r="G51" s="23">
        <f t="shared" si="14"/>
        <v>1159018</v>
      </c>
      <c r="H51" s="23">
        <f t="shared" si="14"/>
        <v>546315.66</v>
      </c>
      <c r="I51" s="23">
        <f>ROUND(I32*I7,2)</f>
        <v>198137.36</v>
      </c>
      <c r="J51" s="23">
        <f>ROUND(J32*J7,2)</f>
        <v>509119.91</v>
      </c>
      <c r="K51" s="23">
        <f>ROUND(K32*K7,2)</f>
        <v>346923.39</v>
      </c>
      <c r="L51" s="23">
        <f t="shared" si="12"/>
        <v>6428140.0200000005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31655.76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31655.76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16947.86</v>
      </c>
      <c r="C62" s="36">
        <v>23462.9</v>
      </c>
      <c r="D62" s="36">
        <v>23918.56</v>
      </c>
      <c r="E62" s="36">
        <v>23436.44</v>
      </c>
      <c r="F62" s="36">
        <v>14392.93</v>
      </c>
      <c r="G62" s="36">
        <v>23018.67</v>
      </c>
      <c r="H62" s="36">
        <v>16754.86</v>
      </c>
      <c r="I62" s="19">
        <v>0</v>
      </c>
      <c r="J62" s="36">
        <v>13975.12</v>
      </c>
      <c r="K62" s="19">
        <v>0</v>
      </c>
      <c r="L62" s="36">
        <f t="shared" si="12"/>
        <v>155907.34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-63572</v>
      </c>
      <c r="C66" s="35">
        <f t="shared" si="15"/>
        <v>-96744.03</v>
      </c>
      <c r="D66" s="35">
        <f t="shared" si="15"/>
        <v>-90095.75</v>
      </c>
      <c r="E66" s="35">
        <f t="shared" si="15"/>
        <v>-57008</v>
      </c>
      <c r="F66" s="35">
        <f t="shared" si="15"/>
        <v>-39740</v>
      </c>
      <c r="G66" s="35">
        <f t="shared" si="15"/>
        <v>-89416</v>
      </c>
      <c r="H66" s="35">
        <f t="shared" si="15"/>
        <v>-70180</v>
      </c>
      <c r="I66" s="35">
        <f t="shared" si="15"/>
        <v>-83323.88</v>
      </c>
      <c r="J66" s="35">
        <f t="shared" si="15"/>
        <v>-48084</v>
      </c>
      <c r="K66" s="35">
        <f t="shared" si="15"/>
        <v>-29984.65</v>
      </c>
      <c r="L66" s="35">
        <f aca="true" t="shared" si="16" ref="L66:L116">SUM(B66:K66)</f>
        <v>-668148.31</v>
      </c>
    </row>
    <row r="67" spans="1:12" ht="18.75" customHeight="1">
      <c r="A67" s="16" t="s">
        <v>73</v>
      </c>
      <c r="B67" s="35">
        <f aca="true" t="shared" si="17" ref="B67:K67">B68+B69+B70+B71+B72+B73</f>
        <v>-63572</v>
      </c>
      <c r="C67" s="35">
        <f t="shared" si="17"/>
        <v>-96724</v>
      </c>
      <c r="D67" s="35">
        <f t="shared" si="17"/>
        <v>-89028</v>
      </c>
      <c r="E67" s="35">
        <f t="shared" si="17"/>
        <v>-57008</v>
      </c>
      <c r="F67" s="35">
        <f t="shared" si="17"/>
        <v>-39740</v>
      </c>
      <c r="G67" s="35">
        <f t="shared" si="17"/>
        <v>-87416</v>
      </c>
      <c r="H67" s="35">
        <f t="shared" si="17"/>
        <v>-70180</v>
      </c>
      <c r="I67" s="35">
        <f t="shared" si="17"/>
        <v>-13440</v>
      </c>
      <c r="J67" s="35">
        <f t="shared" si="17"/>
        <v>-48084</v>
      </c>
      <c r="K67" s="35">
        <f t="shared" si="17"/>
        <v>-29604</v>
      </c>
      <c r="L67" s="35">
        <f t="shared" si="16"/>
        <v>-594796</v>
      </c>
    </row>
    <row r="68" spans="1:13" s="67" customFormat="1" ht="18.75" customHeight="1">
      <c r="A68" s="60" t="s">
        <v>144</v>
      </c>
      <c r="B68" s="63">
        <f>-ROUND(B9*$D$3,2)</f>
        <v>-63572</v>
      </c>
      <c r="C68" s="63">
        <f aca="true" t="shared" si="18" ref="C68:J68">-ROUND(C9*$D$3,2)</f>
        <v>-96724</v>
      </c>
      <c r="D68" s="63">
        <f t="shared" si="18"/>
        <v>-89028</v>
      </c>
      <c r="E68" s="63">
        <f t="shared" si="18"/>
        <v>-57008</v>
      </c>
      <c r="F68" s="63">
        <f t="shared" si="18"/>
        <v>-39740</v>
      </c>
      <c r="G68" s="63">
        <f t="shared" si="18"/>
        <v>-87416</v>
      </c>
      <c r="H68" s="63">
        <f t="shared" si="18"/>
        <v>-70180</v>
      </c>
      <c r="I68" s="63">
        <f t="shared" si="18"/>
        <v>-13440</v>
      </c>
      <c r="J68" s="63">
        <f t="shared" si="18"/>
        <v>-48084</v>
      </c>
      <c r="K68" s="63">
        <f>-ROUND((K9+K29)*$D$3,2)</f>
        <v>-29604</v>
      </c>
      <c r="L68" s="63">
        <f t="shared" si="16"/>
        <v>-594796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19">
        <v>0</v>
      </c>
      <c r="C74" s="63">
        <f aca="true" t="shared" si="19" ref="B74:K74">SUM(C75:C110)</f>
        <v>-20.03</v>
      </c>
      <c r="D74" s="35">
        <f t="shared" si="19"/>
        <v>-1067.75</v>
      </c>
      <c r="E74" s="19">
        <v>0</v>
      </c>
      <c r="F74" s="19">
        <v>0</v>
      </c>
      <c r="G74" s="35">
        <f t="shared" si="19"/>
        <v>-2000</v>
      </c>
      <c r="H74" s="19">
        <v>0</v>
      </c>
      <c r="I74" s="35">
        <f t="shared" si="19"/>
        <v>-69883.88</v>
      </c>
      <c r="J74" s="19">
        <v>0</v>
      </c>
      <c r="K74" s="63">
        <f t="shared" si="19"/>
        <v>-380.65</v>
      </c>
      <c r="L74" s="63">
        <f t="shared" si="16"/>
        <v>-73352.31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19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19">
        <v>0</v>
      </c>
      <c r="J109" s="57">
        <v>0</v>
      </c>
      <c r="K109" s="57">
        <v>0</v>
      </c>
      <c r="L109" s="57"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575289.9700000001</v>
      </c>
      <c r="C114" s="24">
        <f t="shared" si="20"/>
        <v>863399.97</v>
      </c>
      <c r="D114" s="24">
        <f t="shared" si="20"/>
        <v>950541.9800000001</v>
      </c>
      <c r="E114" s="24">
        <f t="shared" si="20"/>
        <v>509470.91</v>
      </c>
      <c r="F114" s="24">
        <f t="shared" si="20"/>
        <v>547995.2600000001</v>
      </c>
      <c r="G114" s="24">
        <f t="shared" si="20"/>
        <v>1100050.75</v>
      </c>
      <c r="H114" s="24">
        <f t="shared" si="20"/>
        <v>528261.3200000001</v>
      </c>
      <c r="I114" s="24">
        <f>+I115+I116</f>
        <v>115879.19999999998</v>
      </c>
      <c r="J114" s="24">
        <f>+J115+J116</f>
        <v>477228.06999999995</v>
      </c>
      <c r="K114" s="24">
        <f>+K115+K116</f>
        <v>322638.86</v>
      </c>
      <c r="L114" s="45">
        <f t="shared" si="16"/>
        <v>5990756.290000001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558342.1100000001</v>
      </c>
      <c r="C115" s="24">
        <f t="shared" si="21"/>
        <v>839937.07</v>
      </c>
      <c r="D115" s="24">
        <f t="shared" si="21"/>
        <v>926623.42</v>
      </c>
      <c r="E115" s="24">
        <f t="shared" si="21"/>
        <v>486034.47</v>
      </c>
      <c r="F115" s="24">
        <f t="shared" si="21"/>
        <v>533602.3300000001</v>
      </c>
      <c r="G115" s="24">
        <f t="shared" si="21"/>
        <v>1077032.08</v>
      </c>
      <c r="H115" s="24">
        <f t="shared" si="21"/>
        <v>511506.4600000001</v>
      </c>
      <c r="I115" s="24">
        <f t="shared" si="21"/>
        <v>115879.19999999998</v>
      </c>
      <c r="J115" s="24">
        <f t="shared" si="21"/>
        <v>463252.94999999995</v>
      </c>
      <c r="K115" s="24">
        <f t="shared" si="21"/>
        <v>322638.86</v>
      </c>
      <c r="L115" s="45">
        <f t="shared" si="16"/>
        <v>5834848.950000001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16947.86</v>
      </c>
      <c r="C116" s="24">
        <f t="shared" si="22"/>
        <v>23462.9</v>
      </c>
      <c r="D116" s="24">
        <f t="shared" si="22"/>
        <v>23918.56</v>
      </c>
      <c r="E116" s="24">
        <f t="shared" si="22"/>
        <v>23436.44</v>
      </c>
      <c r="F116" s="24">
        <f t="shared" si="22"/>
        <v>14392.93</v>
      </c>
      <c r="G116" s="24">
        <f t="shared" si="22"/>
        <v>23018.67</v>
      </c>
      <c r="H116" s="24">
        <f t="shared" si="22"/>
        <v>16754.86</v>
      </c>
      <c r="I116" s="19">
        <f t="shared" si="22"/>
        <v>0</v>
      </c>
      <c r="J116" s="24">
        <f t="shared" si="22"/>
        <v>13975.12</v>
      </c>
      <c r="K116" s="24">
        <f t="shared" si="22"/>
        <v>0</v>
      </c>
      <c r="L116" s="45">
        <f t="shared" si="16"/>
        <v>155907.34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5990756.300000001</v>
      </c>
      <c r="M122" s="51"/>
    </row>
    <row r="123" spans="1:12" ht="18.75" customHeight="1">
      <c r="A123" s="26" t="s">
        <v>123</v>
      </c>
      <c r="B123" s="27">
        <v>75219.96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75219.96</v>
      </c>
    </row>
    <row r="124" spans="1:12" ht="18.75" customHeight="1">
      <c r="A124" s="26" t="s">
        <v>124</v>
      </c>
      <c r="B124" s="27">
        <v>500070.01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500070.01</v>
      </c>
    </row>
    <row r="125" spans="1:12" ht="18.75" customHeight="1">
      <c r="A125" s="26" t="s">
        <v>125</v>
      </c>
      <c r="B125" s="38">
        <v>0</v>
      </c>
      <c r="C125" s="27">
        <v>863399.97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863399.97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885678.33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3" ref="L126:L143">SUM(B126:K126)</f>
        <v>885678.33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64863.64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64863.64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504376.21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504376.21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5094.7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5094.7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158901.09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158901.09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48655.88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3"/>
        <v>48655.88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340438.29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3"/>
        <v>340438.29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324738.14</v>
      </c>
      <c r="H134" s="38">
        <v>0</v>
      </c>
      <c r="I134" s="38">
        <v>0</v>
      </c>
      <c r="J134" s="38">
        <v>0</v>
      </c>
      <c r="K134" s="38"/>
      <c r="L134" s="39">
        <f t="shared" si="23"/>
        <v>324738.14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31975</v>
      </c>
      <c r="H135" s="38">
        <v>0</v>
      </c>
      <c r="I135" s="38">
        <v>0</v>
      </c>
      <c r="J135" s="38">
        <v>0</v>
      </c>
      <c r="K135" s="38"/>
      <c r="L135" s="39">
        <f t="shared" si="23"/>
        <v>31975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163491.28</v>
      </c>
      <c r="H136" s="38">
        <v>0</v>
      </c>
      <c r="I136" s="38">
        <v>0</v>
      </c>
      <c r="J136" s="38">
        <v>0</v>
      </c>
      <c r="K136" s="38"/>
      <c r="L136" s="39">
        <f t="shared" si="23"/>
        <v>163491.28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142679.01</v>
      </c>
      <c r="H137" s="38">
        <v>0</v>
      </c>
      <c r="I137" s="38">
        <v>0</v>
      </c>
      <c r="J137" s="38">
        <v>0</v>
      </c>
      <c r="K137" s="38"/>
      <c r="L137" s="39">
        <f t="shared" si="23"/>
        <v>142679.01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437167.33</v>
      </c>
      <c r="H138" s="38">
        <v>0</v>
      </c>
      <c r="I138" s="38">
        <v>0</v>
      </c>
      <c r="J138" s="38">
        <v>0</v>
      </c>
      <c r="K138" s="38"/>
      <c r="L138" s="39">
        <f t="shared" si="23"/>
        <v>437167.33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177644.54</v>
      </c>
      <c r="I139" s="38">
        <v>0</v>
      </c>
      <c r="J139" s="38">
        <v>0</v>
      </c>
      <c r="K139" s="38"/>
      <c r="L139" s="39">
        <f t="shared" si="23"/>
        <v>177644.54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350616.79</v>
      </c>
      <c r="I140" s="38">
        <v>0</v>
      </c>
      <c r="J140" s="38">
        <v>0</v>
      </c>
      <c r="K140" s="38"/>
      <c r="L140" s="39">
        <f t="shared" si="23"/>
        <v>350616.79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115879.2</v>
      </c>
      <c r="J141" s="38">
        <v>0</v>
      </c>
      <c r="K141" s="38"/>
      <c r="L141" s="39">
        <f t="shared" si="23"/>
        <v>115879.2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477228.07</v>
      </c>
      <c r="K142" s="38"/>
      <c r="L142" s="39">
        <f t="shared" si="23"/>
        <v>477228.07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322638.86</v>
      </c>
      <c r="L143" s="42">
        <f t="shared" si="23"/>
        <v>322638.86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477228.06999999995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2018-10-11T17:50:01Z</dcterms:modified>
  <cp:category/>
  <cp:version/>
  <cp:contentType/>
  <cp:contentStatus/>
</cp:coreProperties>
</file>