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<sst xmlns="http://schemas.openxmlformats.org/spreadsheetml/2006/main" count="147" uniqueCount="147">
  <si>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</si>
  <si>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</si>
  <si>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</si>
  <si>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</si>
  <si>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</si>
  <si>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</si>
  <si>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</si>
  <si>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</si>
  <si>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</si>
  <si>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</si>
  <si>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</si>
  <si>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</si>
  <si>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</si>
  <si>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</si>
  <si>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</si>
  <si>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</si>
  <si>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</si>
  <si>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</si>
  <si>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</si>
  <si>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</si>
  <si>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</si>
  <si>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</si>
  <si>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</si>
  <si>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</si>
  <si>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</si>
  <si>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</si>
  <si>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</si>
  <si>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</si>
  <si>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</si>
  <si>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</si>
  <si>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</si>
  <si>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</si>
  <si>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</si>
  <si>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</si>
  <si>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</si>
  <si>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</si>
  <si>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</si>
  <si>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</si>
  <si>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</si>
  <si>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</si>
  <si>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</si>
  <si>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</si>
  <si>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</si>
  <si>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</si>
  <si>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</si>
  <si>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</si>
  <si>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</si>
  <si>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</si>
  <si>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</si>
  <si>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</si>
  <si>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</si>
  <si>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</si>
  <si>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</si>
  <si>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</si>
  <si>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</si>
  <si>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</si>
  <si>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</si>
  <si>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</si>
  <si>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</si>
  <si>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</si>
  <si>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</si>
  <si>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</si>
  <si>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</si>
  <si>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</si>
  <si>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</si>
  <si>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</si>
  <si>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</si>
  <si>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</si>
  <si>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</si>
  <si>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</si>
  <si>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</si>
  <si>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</si>
  <si>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</si>
  <si>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</si>
  <si>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</si>
  <si>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</si>
  <si>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</si>
  <si>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</si>
  <si>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</si>
  <si>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</si>
  <si>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</si>
  <si>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</si>
  <si>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</si>
  <si>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</si>
  <si>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</si>
  <si>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</si>
  <si>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</si>
  <si>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</si>
  <si>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</si>
  <si>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</si>
  <si>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</si>
  <si>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</si>
  <si>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</si>
  <si>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</si>
  <si>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</si>
  <si>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</si>
  <si>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</si>
  <si>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</si>
  <si>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</si>
  <si>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</si>
  <si>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</si>
  <si>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</si>
  <si>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</si>
  <si>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</si>
  <si>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</si>
  <si>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</si>
  <si>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</si>
  <si>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</si>
  <si>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</si>
  <si>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</si>
  <si>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</si>
  <si>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</si>
  <si>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</si>
  <si>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</si>
  <si>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</si>
  <si>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</si>
  <si>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</si>
  <si>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</si>
  <si>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</si>
  <si>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</si>
  <si>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</si>
  <si>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</si>
  <si>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</si>
  <si>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</si>
  <si>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</si>
  <si>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</si>
  <si>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</si>
  <si>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</si>
  <si>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</si>
  <si>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</si>
  <si>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</si>
  <si>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</si>
  <si>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</si>
  <si>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</si>
  <si>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</si>
  <si>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</si>
  <si>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</si>
  <si>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</si>
  <si>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</si>
  <si>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</si>
  <si>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</si>
  <si>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</si>
  <si>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</si>
  <si>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</si>
  <si>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</si>
  <si>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</si>
  <si>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06/10/18 - VENCIMENTO 15/10/18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</si>
</sst>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329639</v>
      </c>
      <c r="C7" s="9">
        <f t="shared" si="0"/>
        <v>434292</v>
      </c>
      <c r="D7" s="9">
        <f t="shared" si="0"/>
        <v>469108</v>
      </c>
      <c r="E7" s="9">
        <f t="shared" si="0"/>
        <v>262087</v>
      </c>
      <c r="F7" s="9">
        <f t="shared" si="0"/>
        <v>257593</v>
      </c>
      <c r="G7" s="9">
        <f t="shared" si="0"/>
        <v>650028</v>
      </c>
      <c r="H7" s="9">
        <f t="shared" si="0"/>
        <v>258822</v>
      </c>
      <c r="I7" s="9">
        <f t="shared" si="0"/>
        <v>63084</v>
      </c>
      <c r="J7" s="9">
        <f t="shared" si="0"/>
        <v>189203</v>
      </c>
      <c r="K7" s="9">
        <f t="shared" si="0"/>
        <v>144180</v>
      </c>
      <c r="L7" s="9">
        <f t="shared" si="0"/>
        <v>3058036</v>
      </c>
      <c r="M7" s="49"/>
    </row>
    <row r="8" spans="1:12" ht="17.25" customHeight="1">
      <c r="A8" s="10" t="s">
        <v>38</v>
      </c>
      <c r="B8" s="11">
        <f>B9+B12+B16</f>
        <v>163862</v>
      </c>
      <c r="C8" s="11">
        <f aca="true" t="shared" si="1" ref="C8:K8">C9+C12+C16</f>
        <v>225185</v>
      </c>
      <c r="D8" s="11">
        <f t="shared" si="1"/>
        <v>229625</v>
      </c>
      <c r="E8" s="11">
        <f t="shared" si="1"/>
        <v>136579</v>
      </c>
      <c r="F8" s="11">
        <f t="shared" si="1"/>
        <v>119413</v>
      </c>
      <c r="G8" s="11">
        <f t="shared" si="1"/>
        <v>318935</v>
      </c>
      <c r="H8" s="11">
        <f t="shared" si="1"/>
        <v>142864</v>
      </c>
      <c r="I8" s="11">
        <f t="shared" si="1"/>
        <v>29285</v>
      </c>
      <c r="J8" s="11">
        <f t="shared" si="1"/>
        <v>92148</v>
      </c>
      <c r="K8" s="11">
        <f t="shared" si="1"/>
        <v>73580</v>
      </c>
      <c r="L8" s="11">
        <f aca="true" t="shared" si="2" ref="L8:L29">SUM(B8:K8)</f>
        <v>1531476</v>
      </c>
    </row>
    <row r="9" spans="1:12" ht="17.25" customHeight="1">
      <c r="A9" s="15" t="s">
        <v>16</v>
      </c>
      <c r="B9" s="13">
        <f>+B10+B11</f>
        <v>26450</v>
      </c>
      <c r="C9" s="13">
        <f aca="true" t="shared" si="3" ref="C9:K9">+C10+C11</f>
        <v>40915</v>
      </c>
      <c r="D9" s="13">
        <f t="shared" si="3"/>
        <v>37372</v>
      </c>
      <c r="E9" s="13">
        <f t="shared" si="3"/>
        <v>22867</v>
      </c>
      <c r="F9" s="13">
        <f t="shared" si="3"/>
        <v>14485</v>
      </c>
      <c r="G9" s="13">
        <f t="shared" si="3"/>
        <v>32314</v>
      </c>
      <c r="H9" s="13">
        <f t="shared" si="3"/>
        <v>26257</v>
      </c>
      <c r="I9" s="13">
        <f t="shared" si="3"/>
        <v>5708</v>
      </c>
      <c r="J9" s="13">
        <f t="shared" si="3"/>
        <v>14023</v>
      </c>
      <c r="K9" s="13">
        <f t="shared" si="3"/>
        <v>10345</v>
      </c>
      <c r="L9" s="11">
        <f t="shared" si="2"/>
        <v>230736</v>
      </c>
    </row>
    <row r="10" spans="1:12" ht="17.25" customHeight="1">
      <c r="A10" s="29" t="s">
        <v>17</v>
      </c>
      <c r="B10" s="13">
        <v>26450</v>
      </c>
      <c r="C10" s="13">
        <v>40915</v>
      </c>
      <c r="D10" s="13">
        <v>37372</v>
      </c>
      <c r="E10" s="13">
        <v>22867</v>
      </c>
      <c r="F10" s="13">
        <v>14485</v>
      </c>
      <c r="G10" s="13">
        <v>32314</v>
      </c>
      <c r="H10" s="13">
        <v>26257</v>
      </c>
      <c r="I10" s="13">
        <v>5708</v>
      </c>
      <c r="J10" s="13">
        <v>14023</v>
      </c>
      <c r="K10" s="13">
        <v>10345</v>
      </c>
      <c r="L10" s="11">
        <f t="shared" si="2"/>
        <v>230736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129873</v>
      </c>
      <c r="C12" s="17">
        <f t="shared" si="4"/>
        <v>173341</v>
      </c>
      <c r="D12" s="17">
        <f t="shared" si="4"/>
        <v>182019</v>
      </c>
      <c r="E12" s="17">
        <f t="shared" si="4"/>
        <v>107524</v>
      </c>
      <c r="F12" s="17">
        <f t="shared" si="4"/>
        <v>97514</v>
      </c>
      <c r="G12" s="17">
        <f t="shared" si="4"/>
        <v>267962</v>
      </c>
      <c r="H12" s="17">
        <f t="shared" si="4"/>
        <v>110296</v>
      </c>
      <c r="I12" s="17">
        <f t="shared" si="4"/>
        <v>21998</v>
      </c>
      <c r="J12" s="17">
        <f t="shared" si="4"/>
        <v>73925</v>
      </c>
      <c r="K12" s="17">
        <f t="shared" si="4"/>
        <v>59405</v>
      </c>
      <c r="L12" s="11">
        <f t="shared" si="2"/>
        <v>1223857</v>
      </c>
    </row>
    <row r="13" spans="1:14" s="67" customFormat="1" ht="17.25" customHeight="1">
      <c r="A13" s="74" t="s">
        <v>19</v>
      </c>
      <c r="B13" s="75">
        <v>60166</v>
      </c>
      <c r="C13" s="75">
        <v>85810</v>
      </c>
      <c r="D13" s="75">
        <v>93095</v>
      </c>
      <c r="E13" s="75">
        <v>52877</v>
      </c>
      <c r="F13" s="75">
        <v>45811</v>
      </c>
      <c r="G13" s="75">
        <v>114577</v>
      </c>
      <c r="H13" s="75">
        <v>46853</v>
      </c>
      <c r="I13" s="75">
        <v>11724</v>
      </c>
      <c r="J13" s="75">
        <v>37205</v>
      </c>
      <c r="K13" s="75">
        <v>26638</v>
      </c>
      <c r="L13" s="76">
        <f t="shared" si="2"/>
        <v>574756</v>
      </c>
      <c r="M13" s="77"/>
      <c r="N13" s="78"/>
    </row>
    <row r="14" spans="1:13" s="67" customFormat="1" ht="17.25" customHeight="1">
      <c r="A14" s="74" t="s">
        <v>20</v>
      </c>
      <c r="B14" s="75">
        <v>63753</v>
      </c>
      <c r="C14" s="75">
        <v>78986</v>
      </c>
      <c r="D14" s="75">
        <v>82513</v>
      </c>
      <c r="E14" s="75">
        <v>49691</v>
      </c>
      <c r="F14" s="75">
        <v>48301</v>
      </c>
      <c r="G14" s="75">
        <v>144177</v>
      </c>
      <c r="H14" s="75">
        <v>56539</v>
      </c>
      <c r="I14" s="75">
        <v>9104</v>
      </c>
      <c r="J14" s="75">
        <v>34301</v>
      </c>
      <c r="K14" s="75">
        <v>30618</v>
      </c>
      <c r="L14" s="76">
        <f t="shared" si="2"/>
        <v>597983</v>
      </c>
      <c r="M14" s="77"/>
    </row>
    <row r="15" spans="1:12" ht="17.25" customHeight="1">
      <c r="A15" s="14" t="s">
        <v>21</v>
      </c>
      <c r="B15" s="13">
        <v>5954</v>
      </c>
      <c r="C15" s="13">
        <v>8545</v>
      </c>
      <c r="D15" s="13">
        <v>6411</v>
      </c>
      <c r="E15" s="13">
        <v>4956</v>
      </c>
      <c r="F15" s="13">
        <v>3402</v>
      </c>
      <c r="G15" s="13">
        <v>9208</v>
      </c>
      <c r="H15" s="13">
        <v>6904</v>
      </c>
      <c r="I15" s="13">
        <v>1170</v>
      </c>
      <c r="J15" s="13">
        <v>2419</v>
      </c>
      <c r="K15" s="13">
        <v>2149</v>
      </c>
      <c r="L15" s="11">
        <f t="shared" si="2"/>
        <v>51118</v>
      </c>
    </row>
    <row r="16" spans="1:12" ht="17.25" customHeight="1">
      <c r="A16" s="15" t="s">
        <v>34</v>
      </c>
      <c r="B16" s="13">
        <f>B17+B18+B19</f>
        <v>7539</v>
      </c>
      <c r="C16" s="13">
        <f aca="true" t="shared" si="5" ref="C16:K16">C17+C18+C19</f>
        <v>10929</v>
      </c>
      <c r="D16" s="13">
        <f t="shared" si="5"/>
        <v>10234</v>
      </c>
      <c r="E16" s="13">
        <f t="shared" si="5"/>
        <v>6188</v>
      </c>
      <c r="F16" s="13">
        <f t="shared" si="5"/>
        <v>7414</v>
      </c>
      <c r="G16" s="13">
        <f t="shared" si="5"/>
        <v>18659</v>
      </c>
      <c r="H16" s="13">
        <f t="shared" si="5"/>
        <v>6311</v>
      </c>
      <c r="I16" s="13">
        <f t="shared" si="5"/>
        <v>1579</v>
      </c>
      <c r="J16" s="13">
        <f t="shared" si="5"/>
        <v>4200</v>
      </c>
      <c r="K16" s="13">
        <f t="shared" si="5"/>
        <v>3830</v>
      </c>
      <c r="L16" s="11">
        <f t="shared" si="2"/>
        <v>76883</v>
      </c>
    </row>
    <row r="17" spans="1:12" ht="17.25" customHeight="1">
      <c r="A17" s="14" t="s">
        <v>35</v>
      </c>
      <c r="B17" s="13">
        <v>7521</v>
      </c>
      <c r="C17" s="13">
        <v>10916</v>
      </c>
      <c r="D17" s="13">
        <v>10216</v>
      </c>
      <c r="E17" s="13">
        <v>6180</v>
      </c>
      <c r="F17" s="13">
        <v>7401</v>
      </c>
      <c r="G17" s="13">
        <v>18634</v>
      </c>
      <c r="H17" s="13">
        <v>6294</v>
      </c>
      <c r="I17" s="13">
        <v>1579</v>
      </c>
      <c r="J17" s="13">
        <v>4197</v>
      </c>
      <c r="K17" s="13">
        <v>3827</v>
      </c>
      <c r="L17" s="11">
        <f t="shared" si="2"/>
        <v>76765</v>
      </c>
    </row>
    <row r="18" spans="1:12" ht="17.25" customHeight="1">
      <c r="A18" s="14" t="s">
        <v>36</v>
      </c>
      <c r="B18" s="13">
        <v>10</v>
      </c>
      <c r="C18" s="13">
        <v>8</v>
      </c>
      <c r="D18" s="13">
        <v>14</v>
      </c>
      <c r="E18" s="13">
        <v>6</v>
      </c>
      <c r="F18" s="13">
        <v>6</v>
      </c>
      <c r="G18" s="13">
        <v>17</v>
      </c>
      <c r="H18" s="13">
        <v>12</v>
      </c>
      <c r="I18" s="13">
        <v>0</v>
      </c>
      <c r="J18" s="13">
        <v>3</v>
      </c>
      <c r="K18" s="13">
        <v>2</v>
      </c>
      <c r="L18" s="11">
        <f t="shared" si="2"/>
        <v>78</v>
      </c>
    </row>
    <row r="19" spans="1:12" ht="17.25" customHeight="1">
      <c r="A19" s="14" t="s">
        <v>37</v>
      </c>
      <c r="B19" s="13">
        <v>8</v>
      </c>
      <c r="C19" s="13">
        <v>5</v>
      </c>
      <c r="D19" s="13">
        <v>4</v>
      </c>
      <c r="E19" s="13">
        <v>2</v>
      </c>
      <c r="F19" s="13">
        <v>7</v>
      </c>
      <c r="G19" s="13">
        <v>8</v>
      </c>
      <c r="H19" s="13">
        <v>5</v>
      </c>
      <c r="I19" s="13">
        <v>0</v>
      </c>
      <c r="J19" s="13">
        <v>0</v>
      </c>
      <c r="K19" s="13">
        <v>1</v>
      </c>
      <c r="L19" s="11">
        <f t="shared" si="2"/>
        <v>40</v>
      </c>
    </row>
    <row r="20" spans="1:12" ht="17.25" customHeight="1">
      <c r="A20" s="16" t="s">
        <v>22</v>
      </c>
      <c r="B20" s="11">
        <f>+B21+B22+B23</f>
        <v>93029</v>
      </c>
      <c r="C20" s="11">
        <f aca="true" t="shared" si="6" ref="C20:K20">+C21+C22+C23</f>
        <v>108096</v>
      </c>
      <c r="D20" s="11">
        <f t="shared" si="6"/>
        <v>128331</v>
      </c>
      <c r="E20" s="11">
        <f t="shared" si="6"/>
        <v>67386</v>
      </c>
      <c r="F20" s="11">
        <f t="shared" si="6"/>
        <v>85839</v>
      </c>
      <c r="G20" s="11">
        <f t="shared" si="6"/>
        <v>228548</v>
      </c>
      <c r="H20" s="11">
        <f t="shared" si="6"/>
        <v>66472</v>
      </c>
      <c r="I20" s="11">
        <f t="shared" si="6"/>
        <v>17396</v>
      </c>
      <c r="J20" s="11">
        <f t="shared" si="6"/>
        <v>48786</v>
      </c>
      <c r="K20" s="11">
        <f t="shared" si="6"/>
        <v>39299</v>
      </c>
      <c r="L20" s="11">
        <f t="shared" si="2"/>
        <v>883182</v>
      </c>
    </row>
    <row r="21" spans="1:13" s="67" customFormat="1" ht="17.25" customHeight="1">
      <c r="A21" s="60" t="s">
        <v>23</v>
      </c>
      <c r="B21" s="75">
        <v>46874</v>
      </c>
      <c r="C21" s="75">
        <v>59994</v>
      </c>
      <c r="D21" s="75">
        <v>72412</v>
      </c>
      <c r="E21" s="75">
        <v>37031</v>
      </c>
      <c r="F21" s="75">
        <v>43783</v>
      </c>
      <c r="G21" s="75">
        <v>103121</v>
      </c>
      <c r="H21" s="75">
        <v>32570</v>
      </c>
      <c r="I21" s="75">
        <v>10362</v>
      </c>
      <c r="J21" s="75">
        <v>26558</v>
      </c>
      <c r="K21" s="75">
        <v>18860</v>
      </c>
      <c r="L21" s="76">
        <f t="shared" si="2"/>
        <v>451565</v>
      </c>
      <c r="M21" s="77"/>
    </row>
    <row r="22" spans="1:13" s="67" customFormat="1" ht="17.25" customHeight="1">
      <c r="A22" s="60" t="s">
        <v>24</v>
      </c>
      <c r="B22" s="75">
        <v>43298</v>
      </c>
      <c r="C22" s="75">
        <v>44897</v>
      </c>
      <c r="D22" s="75">
        <v>52877</v>
      </c>
      <c r="E22" s="75">
        <v>28588</v>
      </c>
      <c r="F22" s="75">
        <v>40243</v>
      </c>
      <c r="G22" s="75">
        <v>120245</v>
      </c>
      <c r="H22" s="75">
        <v>31793</v>
      </c>
      <c r="I22" s="75">
        <v>6523</v>
      </c>
      <c r="J22" s="75">
        <v>21097</v>
      </c>
      <c r="K22" s="75">
        <v>19405</v>
      </c>
      <c r="L22" s="76">
        <f t="shared" si="2"/>
        <v>408966</v>
      </c>
      <c r="M22" s="77"/>
    </row>
    <row r="23" spans="1:12" ht="17.25" customHeight="1">
      <c r="A23" s="12" t="s">
        <v>25</v>
      </c>
      <c r="B23" s="13">
        <v>2857</v>
      </c>
      <c r="C23" s="13">
        <v>3205</v>
      </c>
      <c r="D23" s="13">
        <v>3042</v>
      </c>
      <c r="E23" s="13">
        <v>1767</v>
      </c>
      <c r="F23" s="13">
        <v>1813</v>
      </c>
      <c r="G23" s="13">
        <v>5182</v>
      </c>
      <c r="H23" s="13">
        <v>2109</v>
      </c>
      <c r="I23" s="13">
        <v>511</v>
      </c>
      <c r="J23" s="13">
        <v>1131</v>
      </c>
      <c r="K23" s="13">
        <v>1034</v>
      </c>
      <c r="L23" s="11">
        <f t="shared" si="2"/>
        <v>22651</v>
      </c>
    </row>
    <row r="24" spans="1:13" ht="17.25" customHeight="1">
      <c r="A24" s="16" t="s">
        <v>26</v>
      </c>
      <c r="B24" s="13">
        <f>+B25+B26</f>
        <v>72748</v>
      </c>
      <c r="C24" s="13">
        <f aca="true" t="shared" si="7" ref="C24:K24">+C25+C26</f>
        <v>101011</v>
      </c>
      <c r="D24" s="13">
        <f t="shared" si="7"/>
        <v>111152</v>
      </c>
      <c r="E24" s="13">
        <f t="shared" si="7"/>
        <v>58122</v>
      </c>
      <c r="F24" s="13">
        <f t="shared" si="7"/>
        <v>52341</v>
      </c>
      <c r="G24" s="13">
        <f t="shared" si="7"/>
        <v>102545</v>
      </c>
      <c r="H24" s="13">
        <f t="shared" si="7"/>
        <v>47106</v>
      </c>
      <c r="I24" s="13">
        <f t="shared" si="7"/>
        <v>16403</v>
      </c>
      <c r="J24" s="13">
        <f t="shared" si="7"/>
        <v>48269</v>
      </c>
      <c r="K24" s="13">
        <f t="shared" si="7"/>
        <v>31301</v>
      </c>
      <c r="L24" s="11">
        <f t="shared" si="2"/>
        <v>640998</v>
      </c>
      <c r="M24" s="50"/>
    </row>
    <row r="25" spans="1:13" ht="17.25" customHeight="1">
      <c r="A25" s="12" t="s">
        <v>39</v>
      </c>
      <c r="B25" s="13">
        <v>45768</v>
      </c>
      <c r="C25" s="13">
        <v>64695</v>
      </c>
      <c r="D25" s="13">
        <v>73531</v>
      </c>
      <c r="E25" s="13">
        <v>39820</v>
      </c>
      <c r="F25" s="13">
        <v>31050</v>
      </c>
      <c r="G25" s="13">
        <v>63698</v>
      </c>
      <c r="H25" s="13">
        <v>30212</v>
      </c>
      <c r="I25" s="13">
        <v>12159</v>
      </c>
      <c r="J25" s="13">
        <v>31137</v>
      </c>
      <c r="K25" s="13">
        <v>19199</v>
      </c>
      <c r="L25" s="11">
        <f t="shared" si="2"/>
        <v>411269</v>
      </c>
      <c r="M25" s="49"/>
    </row>
    <row r="26" spans="1:13" ht="17.25" customHeight="1">
      <c r="A26" s="12" t="s">
        <v>40</v>
      </c>
      <c r="B26" s="13">
        <v>26980</v>
      </c>
      <c r="C26" s="13">
        <v>36316</v>
      </c>
      <c r="D26" s="13">
        <v>37621</v>
      </c>
      <c r="E26" s="13">
        <v>18302</v>
      </c>
      <c r="F26" s="13">
        <v>21291</v>
      </c>
      <c r="G26" s="13">
        <v>38847</v>
      </c>
      <c r="H26" s="13">
        <v>16894</v>
      </c>
      <c r="I26" s="13">
        <v>4244</v>
      </c>
      <c r="J26" s="13">
        <v>17132</v>
      </c>
      <c r="K26" s="13">
        <v>12102</v>
      </c>
      <c r="L26" s="11">
        <f t="shared" si="2"/>
        <v>229729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2380</v>
      </c>
      <c r="I27" s="11">
        <v>0</v>
      </c>
      <c r="J27" s="11">
        <v>0</v>
      </c>
      <c r="K27" s="11">
        <v>0</v>
      </c>
      <c r="L27" s="11">
        <f t="shared" si="2"/>
        <v>2380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21</v>
      </c>
      <c r="L29" s="11">
        <f t="shared" si="2"/>
        <v>21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3.262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3.262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26187.24</v>
      </c>
      <c r="I37" s="19">
        <v>0</v>
      </c>
      <c r="J37" s="19">
        <v>0</v>
      </c>
      <c r="K37" s="19">
        <v>0</v>
      </c>
      <c r="L37" s="23">
        <f>SUM(B37:K37)</f>
        <v>26187.24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23">
        <f t="shared" si="9"/>
        <v>1065.72</v>
      </c>
      <c r="J41" s="23">
        <f t="shared" si="9"/>
        <v>2217.04</v>
      </c>
      <c r="K41" s="23">
        <f t="shared" si="9"/>
        <v>1904.6</v>
      </c>
      <c r="L41" s="23">
        <f>SUM(B41:K41)</f>
        <v>39405.96000000001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59">
        <f t="shared" si="10"/>
        <v>1065.72</v>
      </c>
      <c r="J45" s="59">
        <f t="shared" si="10"/>
        <v>2217.04</v>
      </c>
      <c r="K45" s="59">
        <f t="shared" si="10"/>
        <v>1904.6</v>
      </c>
      <c r="L45" s="23">
        <f>SUM(B45:K45)</f>
        <v>39405.96000000001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61">
        <v>249</v>
      </c>
      <c r="J46" s="61">
        <v>518</v>
      </c>
      <c r="K46" s="61">
        <v>445</v>
      </c>
      <c r="L46" s="61">
        <f>SUM(B46:K46)</f>
        <v>9207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59">
        <v>4.28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1060160.56</v>
      </c>
      <c r="C49" s="22">
        <f aca="true" t="shared" si="11" ref="C49:H49">+C50+C62</f>
        <v>1561114.7899999998</v>
      </c>
      <c r="D49" s="22">
        <f t="shared" si="11"/>
        <v>1852929.6300000001</v>
      </c>
      <c r="E49" s="22">
        <f t="shared" si="11"/>
        <v>912054.47</v>
      </c>
      <c r="F49" s="22">
        <f t="shared" si="11"/>
        <v>897321.1500000001</v>
      </c>
      <c r="G49" s="22">
        <f t="shared" si="11"/>
        <v>1863787.72</v>
      </c>
      <c r="H49" s="22">
        <f t="shared" si="11"/>
        <v>883661.61</v>
      </c>
      <c r="I49" s="22">
        <f>+I50+I62</f>
        <v>329588.26999999996</v>
      </c>
      <c r="J49" s="22">
        <f>+J50+J62</f>
        <v>633372.35</v>
      </c>
      <c r="K49" s="22">
        <f>+K50+K62</f>
        <v>469801.12</v>
      </c>
      <c r="L49" s="22">
        <f aca="true" t="shared" si="12" ref="L49:L62">SUM(B49:K49)</f>
        <v>10463791.669999998</v>
      </c>
    </row>
    <row r="50" spans="1:12" ht="17.25" customHeight="1">
      <c r="A50" s="16" t="s">
        <v>60</v>
      </c>
      <c r="B50" s="23">
        <f>SUM(B51:B61)</f>
        <v>1043212.7000000001</v>
      </c>
      <c r="C50" s="23">
        <f aca="true" t="shared" si="13" ref="C50:K50">SUM(C51:C61)</f>
        <v>1537651.89</v>
      </c>
      <c r="D50" s="23">
        <f t="shared" si="13"/>
        <v>1829011.07</v>
      </c>
      <c r="E50" s="23">
        <f t="shared" si="13"/>
        <v>888618.03</v>
      </c>
      <c r="F50" s="23">
        <f t="shared" si="13"/>
        <v>882928.2200000001</v>
      </c>
      <c r="G50" s="23">
        <f t="shared" si="13"/>
        <v>1840769.05</v>
      </c>
      <c r="H50" s="23">
        <f t="shared" si="13"/>
        <v>866906.75</v>
      </c>
      <c r="I50" s="23">
        <f t="shared" si="13"/>
        <v>329588.26999999996</v>
      </c>
      <c r="J50" s="23">
        <f t="shared" si="13"/>
        <v>619397.23</v>
      </c>
      <c r="K50" s="23">
        <f t="shared" si="13"/>
        <v>469801.12</v>
      </c>
      <c r="L50" s="23">
        <f t="shared" si="12"/>
        <v>10307884.33</v>
      </c>
    </row>
    <row r="51" spans="1:12" ht="17.25" customHeight="1">
      <c r="A51" s="34" t="s">
        <v>61</v>
      </c>
      <c r="B51" s="23">
        <f aca="true" t="shared" si="14" ref="B51:H51">ROUND(B32*B7,2)</f>
        <v>1039121.02</v>
      </c>
      <c r="C51" s="23">
        <f t="shared" si="14"/>
        <v>1531878.17</v>
      </c>
      <c r="D51" s="23">
        <f t="shared" si="14"/>
        <v>1822625.31</v>
      </c>
      <c r="E51" s="23">
        <f t="shared" si="14"/>
        <v>885172.63</v>
      </c>
      <c r="F51" s="23">
        <f t="shared" si="14"/>
        <v>879551.3</v>
      </c>
      <c r="G51" s="23">
        <f t="shared" si="14"/>
        <v>1833338.97</v>
      </c>
      <c r="H51" s="23">
        <f t="shared" si="14"/>
        <v>837004.47</v>
      </c>
      <c r="I51" s="23">
        <f>ROUND(I32*I7,2)</f>
        <v>328522.55</v>
      </c>
      <c r="J51" s="23">
        <f>ROUND(J32*J7,2)</f>
        <v>617180.19</v>
      </c>
      <c r="K51" s="23">
        <f>ROUND(K32*K7,2)</f>
        <v>464101</v>
      </c>
      <c r="L51" s="23">
        <f t="shared" si="12"/>
        <v>10238495.61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26187.24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26187.24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36">
        <v>1065.72</v>
      </c>
      <c r="J57" s="36">
        <v>2217.04</v>
      </c>
      <c r="K57" s="36">
        <v>1904.6</v>
      </c>
      <c r="L57" s="23">
        <f t="shared" si="12"/>
        <v>39405.96000000001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3795.52</v>
      </c>
      <c r="L59" s="23">
        <f t="shared" si="12"/>
        <v>3795.52</v>
      </c>
    </row>
    <row r="60" spans="1:12" ht="17.25" customHeight="1">
      <c r="A60" s="12" t="s">
        <v>69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16947.86</v>
      </c>
      <c r="C62" s="36">
        <v>23462.9</v>
      </c>
      <c r="D62" s="36">
        <v>23918.56</v>
      </c>
      <c r="E62" s="36">
        <v>23436.44</v>
      </c>
      <c r="F62" s="36">
        <v>14392.93</v>
      </c>
      <c r="G62" s="36">
        <v>23018.67</v>
      </c>
      <c r="H62" s="36">
        <v>16754.86</v>
      </c>
      <c r="I62" s="19">
        <v>0</v>
      </c>
      <c r="J62" s="36">
        <v>13975.12</v>
      </c>
      <c r="K62" s="19">
        <v>0</v>
      </c>
      <c r="L62" s="36">
        <f t="shared" si="12"/>
        <v>155907.34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-105800</v>
      </c>
      <c r="C66" s="35">
        <f t="shared" si="15"/>
        <v>-163680.03</v>
      </c>
      <c r="D66" s="35">
        <f t="shared" si="15"/>
        <v>-150555.75</v>
      </c>
      <c r="E66" s="35">
        <f t="shared" si="15"/>
        <v>-91468</v>
      </c>
      <c r="F66" s="35">
        <f t="shared" si="15"/>
        <v>-57940</v>
      </c>
      <c r="G66" s="35">
        <f t="shared" si="15"/>
        <v>-131256</v>
      </c>
      <c r="H66" s="35">
        <f t="shared" si="15"/>
        <v>-105028</v>
      </c>
      <c r="I66" s="35">
        <f t="shared" si="15"/>
        <v>-92715.88</v>
      </c>
      <c r="J66" s="35">
        <f t="shared" si="15"/>
        <v>-56092</v>
      </c>
      <c r="K66" s="35">
        <f t="shared" si="15"/>
        <v>-41844.65</v>
      </c>
      <c r="L66" s="35">
        <f aca="true" t="shared" si="16" ref="L66:L116">SUM(B66:K66)</f>
        <v>-996380.31</v>
      </c>
    </row>
    <row r="67" spans="1:12" ht="18.75" customHeight="1">
      <c r="A67" s="16" t="s">
        <v>73</v>
      </c>
      <c r="B67" s="35">
        <f aca="true" t="shared" si="17" ref="B67:K67">B68+B69+B70+B71+B72+B73</f>
        <v>-105800</v>
      </c>
      <c r="C67" s="35">
        <f t="shared" si="17"/>
        <v>-163660</v>
      </c>
      <c r="D67" s="35">
        <f t="shared" si="17"/>
        <v>-149488</v>
      </c>
      <c r="E67" s="35">
        <f t="shared" si="17"/>
        <v>-91468</v>
      </c>
      <c r="F67" s="35">
        <f t="shared" si="17"/>
        <v>-57940</v>
      </c>
      <c r="G67" s="35">
        <f t="shared" si="17"/>
        <v>-129256</v>
      </c>
      <c r="H67" s="35">
        <f t="shared" si="17"/>
        <v>-105028</v>
      </c>
      <c r="I67" s="35">
        <f t="shared" si="17"/>
        <v>-22832</v>
      </c>
      <c r="J67" s="35">
        <f t="shared" si="17"/>
        <v>-56092</v>
      </c>
      <c r="K67" s="35">
        <f t="shared" si="17"/>
        <v>-41464</v>
      </c>
      <c r="L67" s="35">
        <f t="shared" si="16"/>
        <v>-923028</v>
      </c>
    </row>
    <row r="68" spans="1:13" s="67" customFormat="1" ht="18.75" customHeight="1">
      <c r="A68" s="60" t="s">
        <v>144</v>
      </c>
      <c r="B68" s="63">
        <f>-ROUND(B9*$D$3,2)</f>
        <v>-105800</v>
      </c>
      <c r="C68" s="63">
        <f aca="true" t="shared" si="18" ref="C68:J68">-ROUND(C9*$D$3,2)</f>
        <v>-163660</v>
      </c>
      <c r="D68" s="63">
        <f t="shared" si="18"/>
        <v>-149488</v>
      </c>
      <c r="E68" s="63">
        <f t="shared" si="18"/>
        <v>-91468</v>
      </c>
      <c r="F68" s="63">
        <f t="shared" si="18"/>
        <v>-57940</v>
      </c>
      <c r="G68" s="63">
        <f t="shared" si="18"/>
        <v>-129256</v>
      </c>
      <c r="H68" s="63">
        <f t="shared" si="18"/>
        <v>-105028</v>
      </c>
      <c r="I68" s="63">
        <f t="shared" si="18"/>
        <v>-22832</v>
      </c>
      <c r="J68" s="63">
        <f t="shared" si="18"/>
        <v>-56092</v>
      </c>
      <c r="K68" s="63">
        <f>-ROUND((K9+K29)*$D$3,2)</f>
        <v>-41464</v>
      </c>
      <c r="L68" s="63">
        <f t="shared" si="16"/>
        <v>-923028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8.75" customHeight="1">
      <c r="A71" s="12" t="s">
        <v>76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2" ht="18.75" customHeight="1">
      <c r="A72" s="12" t="s">
        <v>77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19">
        <v>0</v>
      </c>
      <c r="C74" s="63">
        <f aca="true" t="shared" si="19" ref="B74:K74">SUM(C75:C110)</f>
        <v>-20.03</v>
      </c>
      <c r="D74" s="35">
        <f t="shared" si="19"/>
        <v>-1067.75</v>
      </c>
      <c r="E74" s="19">
        <v>0</v>
      </c>
      <c r="F74" s="19">
        <v>0</v>
      </c>
      <c r="G74" s="35">
        <f t="shared" si="19"/>
        <v>-2000</v>
      </c>
      <c r="H74" s="19">
        <v>0</v>
      </c>
      <c r="I74" s="35">
        <f t="shared" si="19"/>
        <v>-69883.88</v>
      </c>
      <c r="J74" s="19">
        <v>0</v>
      </c>
      <c r="K74" s="63">
        <f t="shared" si="19"/>
        <v>-380.65</v>
      </c>
      <c r="L74" s="63">
        <f t="shared" si="16"/>
        <v>-73352.31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-1067.75</v>
      </c>
      <c r="E77" s="19">
        <v>0</v>
      </c>
      <c r="F77" s="19">
        <v>0</v>
      </c>
      <c r="G77" s="19">
        <v>0</v>
      </c>
      <c r="H77" s="19">
        <v>0</v>
      </c>
      <c r="I77" s="44">
        <v>-2488.9</v>
      </c>
      <c r="J77" s="19">
        <v>0</v>
      </c>
      <c r="K77" s="44">
        <v>-380.65</v>
      </c>
      <c r="L77" s="63">
        <f t="shared" si="16"/>
        <v>-3937.3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34" t="s">
        <v>84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63">
        <v>-23003.38</v>
      </c>
      <c r="J108" s="19">
        <v>0</v>
      </c>
      <c r="K108" s="19">
        <v>0</v>
      </c>
      <c r="L108" s="63">
        <f t="shared" si="16"/>
        <v>-23003.38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19">
        <v>0</v>
      </c>
      <c r="J109" s="57">
        <v>0</v>
      </c>
      <c r="K109" s="57">
        <v>0</v>
      </c>
      <c r="L109" s="57"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115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f t="shared" si="16"/>
        <v>0</v>
      </c>
      <c r="M111" s="52"/>
    </row>
    <row r="112" spans="1:13" ht="18.75" customHeight="1">
      <c r="A112" s="16" t="s">
        <v>116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117</v>
      </c>
      <c r="B114" s="24">
        <f aca="true" t="shared" si="20" ref="B114:H114">+B115+B116</f>
        <v>954360.56</v>
      </c>
      <c r="C114" s="24">
        <f t="shared" si="20"/>
        <v>1397434.7599999998</v>
      </c>
      <c r="D114" s="24">
        <f t="shared" si="20"/>
        <v>1702373.8800000001</v>
      </c>
      <c r="E114" s="24">
        <f t="shared" si="20"/>
        <v>820586.47</v>
      </c>
      <c r="F114" s="24">
        <f t="shared" si="20"/>
        <v>839381.1500000001</v>
      </c>
      <c r="G114" s="24">
        <f t="shared" si="20"/>
        <v>1732531.72</v>
      </c>
      <c r="H114" s="24">
        <f t="shared" si="20"/>
        <v>778633.61</v>
      </c>
      <c r="I114" s="24">
        <f>+I115+I116</f>
        <v>236872.38999999996</v>
      </c>
      <c r="J114" s="24">
        <f>+J115+J116</f>
        <v>577280.35</v>
      </c>
      <c r="K114" s="24">
        <f>+K115+K116</f>
        <v>427956.47</v>
      </c>
      <c r="L114" s="45">
        <f t="shared" si="16"/>
        <v>9467411.360000001</v>
      </c>
      <c r="M114" s="72"/>
    </row>
    <row r="115" spans="1:13" ht="18" customHeight="1">
      <c r="A115" s="16" t="s">
        <v>118</v>
      </c>
      <c r="B115" s="24">
        <f aca="true" t="shared" si="21" ref="B115:K115">+B50+B67+B74+B111</f>
        <v>937412.7000000001</v>
      </c>
      <c r="C115" s="24">
        <f t="shared" si="21"/>
        <v>1373971.8599999999</v>
      </c>
      <c r="D115" s="24">
        <f t="shared" si="21"/>
        <v>1678455.32</v>
      </c>
      <c r="E115" s="24">
        <f t="shared" si="21"/>
        <v>797150.03</v>
      </c>
      <c r="F115" s="24">
        <f t="shared" si="21"/>
        <v>824988.2200000001</v>
      </c>
      <c r="G115" s="24">
        <f t="shared" si="21"/>
        <v>1709513.05</v>
      </c>
      <c r="H115" s="24">
        <f t="shared" si="21"/>
        <v>761878.75</v>
      </c>
      <c r="I115" s="24">
        <f t="shared" si="21"/>
        <v>236872.38999999996</v>
      </c>
      <c r="J115" s="24">
        <f t="shared" si="21"/>
        <v>563305.23</v>
      </c>
      <c r="K115" s="24">
        <f t="shared" si="21"/>
        <v>427956.47</v>
      </c>
      <c r="L115" s="45">
        <f t="shared" si="16"/>
        <v>9311504.02</v>
      </c>
      <c r="M115" s="51"/>
    </row>
    <row r="116" spans="1:13" ht="18.75" customHeight="1">
      <c r="A116" s="16" t="s">
        <v>119</v>
      </c>
      <c r="B116" s="24">
        <f aca="true" t="shared" si="22" ref="B116:K116">IF(+B62+B112+B117&lt;0,0,(B62+B112+B117))</f>
        <v>16947.86</v>
      </c>
      <c r="C116" s="24">
        <f t="shared" si="22"/>
        <v>23462.9</v>
      </c>
      <c r="D116" s="24">
        <f t="shared" si="22"/>
        <v>23918.56</v>
      </c>
      <c r="E116" s="24">
        <f t="shared" si="22"/>
        <v>23436.44</v>
      </c>
      <c r="F116" s="24">
        <f t="shared" si="22"/>
        <v>14392.93</v>
      </c>
      <c r="G116" s="24">
        <f t="shared" si="22"/>
        <v>23018.67</v>
      </c>
      <c r="H116" s="24">
        <f t="shared" si="22"/>
        <v>16754.86</v>
      </c>
      <c r="I116" s="19">
        <f t="shared" si="22"/>
        <v>0</v>
      </c>
      <c r="J116" s="24">
        <f t="shared" si="22"/>
        <v>13975.12</v>
      </c>
      <c r="K116" s="24">
        <f t="shared" si="22"/>
        <v>0</v>
      </c>
      <c r="L116" s="45">
        <f t="shared" si="16"/>
        <v>155907.34</v>
      </c>
      <c r="M116" s="73"/>
    </row>
    <row r="117" spans="1:14" ht="18.75" customHeight="1">
      <c r="A117" s="16" t="s">
        <v>120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121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/>
      <c r="L121" s="43"/>
    </row>
    <row r="122" spans="1:13" ht="18.75" customHeight="1">
      <c r="A122" s="25" t="s">
        <v>122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/>
      <c r="L122" s="39">
        <f>SUM(L123:L143)</f>
        <v>9467411.360000001</v>
      </c>
      <c r="M122" s="51"/>
    </row>
    <row r="123" spans="1:12" ht="18.75" customHeight="1">
      <c r="A123" s="26" t="s">
        <v>123</v>
      </c>
      <c r="B123" s="27">
        <v>124461.23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>SUM(B123:K123)</f>
        <v>124461.23</v>
      </c>
    </row>
    <row r="124" spans="1:12" ht="18.75" customHeight="1">
      <c r="A124" s="26" t="s">
        <v>124</v>
      </c>
      <c r="B124" s="27">
        <v>829899.33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>SUM(B124:K124)</f>
        <v>829899.33</v>
      </c>
    </row>
    <row r="125" spans="1:12" ht="18.75" customHeight="1">
      <c r="A125" s="26" t="s">
        <v>125</v>
      </c>
      <c r="B125" s="38">
        <v>0</v>
      </c>
      <c r="C125" s="27">
        <v>1397434.76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>SUM(B125:K125)</f>
        <v>1397434.76</v>
      </c>
    </row>
    <row r="126" spans="1:12" ht="18.75" customHeight="1">
      <c r="A126" s="26" t="s">
        <v>126</v>
      </c>
      <c r="B126" s="38">
        <v>0</v>
      </c>
      <c r="C126" s="38">
        <v>0</v>
      </c>
      <c r="D126" s="27">
        <v>1584882.01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aca="true" t="shared" si="23" ref="L126:L143">SUM(B126:K126)</f>
        <v>1584882.01</v>
      </c>
    </row>
    <row r="127" spans="1:12" ht="18.75" customHeight="1">
      <c r="A127" s="26" t="s">
        <v>127</v>
      </c>
      <c r="B127" s="38">
        <v>0</v>
      </c>
      <c r="C127" s="38">
        <v>0</v>
      </c>
      <c r="D127" s="27">
        <v>117491.87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117491.87</v>
      </c>
    </row>
    <row r="128" spans="1:12" ht="18.75" customHeight="1">
      <c r="A128" s="26" t="s">
        <v>128</v>
      </c>
      <c r="B128" s="38">
        <v>0</v>
      </c>
      <c r="C128" s="38">
        <v>0</v>
      </c>
      <c r="D128" s="38">
        <v>0</v>
      </c>
      <c r="E128" s="27">
        <v>812380.62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812380.62</v>
      </c>
    </row>
    <row r="129" spans="1:12" ht="18.75" customHeight="1">
      <c r="A129" s="26" t="s">
        <v>129</v>
      </c>
      <c r="B129" s="38">
        <v>0</v>
      </c>
      <c r="C129" s="38">
        <v>0</v>
      </c>
      <c r="D129" s="38">
        <v>0</v>
      </c>
      <c r="E129" s="27">
        <v>8205.86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8205.86</v>
      </c>
    </row>
    <row r="130" spans="1:12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27">
        <v>243723.52</v>
      </c>
      <c r="G130" s="38">
        <v>0</v>
      </c>
      <c r="H130" s="38">
        <v>0</v>
      </c>
      <c r="I130" s="38">
        <v>0</v>
      </c>
      <c r="J130" s="38">
        <v>0</v>
      </c>
      <c r="K130" s="38"/>
      <c r="L130" s="39">
        <f t="shared" si="23"/>
        <v>243723.52</v>
      </c>
    </row>
    <row r="131" spans="1:12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/>
      <c r="L131" s="39">
        <f t="shared" si="23"/>
        <v>0</v>
      </c>
    </row>
    <row r="132" spans="1:12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27">
        <v>69315.15</v>
      </c>
      <c r="G132" s="38">
        <v>0</v>
      </c>
      <c r="H132" s="38">
        <v>0</v>
      </c>
      <c r="I132" s="38">
        <v>0</v>
      </c>
      <c r="J132" s="38">
        <v>0</v>
      </c>
      <c r="K132" s="38"/>
      <c r="L132" s="39">
        <f t="shared" si="23"/>
        <v>69315.15</v>
      </c>
    </row>
    <row r="133" spans="1:12" ht="18.75" customHeight="1">
      <c r="A133" s="26" t="s">
        <v>133</v>
      </c>
      <c r="B133" s="64">
        <v>0</v>
      </c>
      <c r="C133" s="64">
        <v>0</v>
      </c>
      <c r="D133" s="64">
        <v>0</v>
      </c>
      <c r="E133" s="64">
        <v>0</v>
      </c>
      <c r="F133" s="65">
        <v>526342.48</v>
      </c>
      <c r="G133" s="64">
        <v>0</v>
      </c>
      <c r="H133" s="64">
        <v>0</v>
      </c>
      <c r="I133" s="64">
        <v>0</v>
      </c>
      <c r="J133" s="64">
        <v>0</v>
      </c>
      <c r="K133" s="64"/>
      <c r="L133" s="39">
        <f t="shared" si="23"/>
        <v>526342.48</v>
      </c>
    </row>
    <row r="134" spans="1:12" ht="18.75" customHeight="1">
      <c r="A134" s="26" t="s">
        <v>134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524980.58</v>
      </c>
      <c r="H134" s="38">
        <v>0</v>
      </c>
      <c r="I134" s="38">
        <v>0</v>
      </c>
      <c r="J134" s="38">
        <v>0</v>
      </c>
      <c r="K134" s="38"/>
      <c r="L134" s="39">
        <f t="shared" si="23"/>
        <v>524980.58</v>
      </c>
    </row>
    <row r="135" spans="1:12" ht="18.75" customHeight="1">
      <c r="A135" s="26" t="s">
        <v>135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44622.32</v>
      </c>
      <c r="H135" s="38">
        <v>0</v>
      </c>
      <c r="I135" s="38">
        <v>0</v>
      </c>
      <c r="J135" s="38">
        <v>0</v>
      </c>
      <c r="K135" s="38"/>
      <c r="L135" s="39">
        <f t="shared" si="23"/>
        <v>44622.32</v>
      </c>
    </row>
    <row r="136" spans="1:12" ht="18.75" customHeight="1">
      <c r="A136" s="26" t="s">
        <v>136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245147.42</v>
      </c>
      <c r="H136" s="38">
        <v>0</v>
      </c>
      <c r="I136" s="38">
        <v>0</v>
      </c>
      <c r="J136" s="38">
        <v>0</v>
      </c>
      <c r="K136" s="38"/>
      <c r="L136" s="39">
        <f t="shared" si="23"/>
        <v>245147.42</v>
      </c>
    </row>
    <row r="137" spans="1:12" ht="18.75" customHeight="1">
      <c r="A137" s="26" t="s">
        <v>137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217906.75</v>
      </c>
      <c r="H137" s="38">
        <v>0</v>
      </c>
      <c r="I137" s="38">
        <v>0</v>
      </c>
      <c r="J137" s="38">
        <v>0</v>
      </c>
      <c r="K137" s="38"/>
      <c r="L137" s="39">
        <f t="shared" si="23"/>
        <v>217906.75</v>
      </c>
    </row>
    <row r="138" spans="1:12" ht="18.75" customHeight="1">
      <c r="A138" s="26" t="s">
        <v>138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699874.64</v>
      </c>
      <c r="H138" s="38">
        <v>0</v>
      </c>
      <c r="I138" s="38">
        <v>0</v>
      </c>
      <c r="J138" s="38">
        <v>0</v>
      </c>
      <c r="K138" s="38"/>
      <c r="L138" s="39">
        <f t="shared" si="23"/>
        <v>699874.64</v>
      </c>
    </row>
    <row r="139" spans="1:12" ht="18.75" customHeight="1">
      <c r="A139" s="26" t="s">
        <v>139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261569.33</v>
      </c>
      <c r="I139" s="38">
        <v>0</v>
      </c>
      <c r="J139" s="38">
        <v>0</v>
      </c>
      <c r="K139" s="38"/>
      <c r="L139" s="39">
        <f t="shared" si="23"/>
        <v>261569.33</v>
      </c>
    </row>
    <row r="140" spans="1:12" ht="18.75" customHeight="1">
      <c r="A140" s="26" t="s">
        <v>140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517064.28</v>
      </c>
      <c r="I140" s="38">
        <v>0</v>
      </c>
      <c r="J140" s="38">
        <v>0</v>
      </c>
      <c r="K140" s="38"/>
      <c r="L140" s="39">
        <f t="shared" si="23"/>
        <v>517064.28</v>
      </c>
    </row>
    <row r="141" spans="1:12" ht="18.75" customHeight="1">
      <c r="A141" s="26" t="s">
        <v>141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236872.39</v>
      </c>
      <c r="J141" s="38">
        <v>0</v>
      </c>
      <c r="K141" s="38"/>
      <c r="L141" s="39">
        <f t="shared" si="23"/>
        <v>236872.39</v>
      </c>
    </row>
    <row r="142" spans="1:12" ht="18.75" customHeight="1">
      <c r="A142" s="26" t="s">
        <v>142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577280.35</v>
      </c>
      <c r="K142" s="38"/>
      <c r="L142" s="39">
        <f t="shared" si="23"/>
        <v>577280.35</v>
      </c>
    </row>
    <row r="143" spans="1:12" ht="18.75" customHeight="1">
      <c r="A143" s="71" t="s">
        <v>143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427956.47</v>
      </c>
      <c r="L143" s="42">
        <f t="shared" si="23"/>
        <v>427956.47</v>
      </c>
    </row>
    <row r="144" spans="1:12" ht="18.75" customHeight="1">
      <c r="A144" s="69"/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577280.35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2018-10-11T17:48:25Z</dcterms:modified>
  <cp:category/>
  <cp:version/>
  <cp:contentType/>
  <cp:contentStatus/>
</cp:coreProperties>
</file>