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CONCESSÃO'!$A$1:$L$143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<sst xmlns="http://schemas.openxmlformats.org/spreadsheetml/2006/main" count="147" uniqueCount="147">
  <si>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</si>
  <si>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</si>
  <si>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</si>
  <si>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</si>
  <si>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</si>
  <si>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</si>
  <si>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</si>
  <si>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</si>
  <si>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</si>
  <si>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</si>
  <si>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</si>
  <si>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</si>
  <si>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</si>
  <si>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</si>
  <si>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</si>
  <si>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</si>
  <si>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</si>
  <si>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</si>
  <si>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</si>
  <si>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</si>
  <si>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</si>
  <si>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</si>
  <si>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</si>
  <si>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</si>
  <si>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</si>
  <si>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</si>
  <si>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</si>
  <si>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</si>
  <si>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</si>
  <si>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</si>
  <si>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</si>
  <si>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</si>
  <si>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</si>
  <si>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</si>
  <si>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</si>
  <si>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</si>
  <si>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</si>
  <si>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</si>
  <si>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</si>
  <si>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</si>
  <si>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</si>
  <si>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</si>
  <si>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Mobibrasil Transporte São Paulo Ltda.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</si>
  <si>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</si>
  <si>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</si>
  <si>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</si>
  <si>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</si>
  <si>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</si>
  <si>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</si>
  <si>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</si>
  <si>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</si>
  <si>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</si>
  <si>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</si>
  <si>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</si>
  <si>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</si>
  <si>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</si>
  <si>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</si>
  <si>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</si>
  <si>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</si>
  <si>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</si>
  <si>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</si>
  <si>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</si>
  <si>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</si>
  <si>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</si>
  <si>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</si>
  <si>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</si>
  <si>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</si>
  <si>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</si>
  <si>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</si>
  <si>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</si>
  <si>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</si>
  <si>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</si>
  <si>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</si>
  <si>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</si>
  <si>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</si>
  <si>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</si>
  <si>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</si>
  <si>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</si>
  <si>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</si>
  <si>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</si>
  <si>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</si>
  <si>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</si>
  <si>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</si>
  <si>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</si>
  <si>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</si>
  <si>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</si>
  <si>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</si>
  <si>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</si>
  <si>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</si>
  <si>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</si>
  <si>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</si>
  <si>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</si>
  <si>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</si>
  <si>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</si>
  <si>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</si>
  <si>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</si>
  <si>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</si>
  <si>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</si>
  <si>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</si>
  <si>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</si>
  <si>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</si>
  <si>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</si>
  <si>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</si>
  <si>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</si>
  <si>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</si>
  <si>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</si>
  <si>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</si>
  <si>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</si>
  <si>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</si>
  <si>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</si>
  <si>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</si>
  <si>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</si>
  <si>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</si>
  <si>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</si>
  <si>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</si>
  <si>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</si>
  <si>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</si>
  <si>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</si>
  <si>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</si>
  <si>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</si>
  <si>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</si>
  <si>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</si>
  <si>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</si>
  <si>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</si>
  <si>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</si>
  <si>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</si>
  <si>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</si>
  <si>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</si>
  <si>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</si>
  <si>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</si>
  <si>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</si>
  <si>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</si>
  <si>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</si>
  <si>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</si>
  <si>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</si>
  <si>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</si>
  <si>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</si>
  <si>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</si>
  <si>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</si>
  <si>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</si>
  <si>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</si>
  <si>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</si>
  <si>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</si>
  <si>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</si>
  <si>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</si>
  <si>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</si>
  <si>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OPERAÇÃO 04/10/18 - VENCIMENTO 11/10/18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</si>
</sst>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7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1">
      <c r="A2" s="81" t="s">
        <v>146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2" t="s">
        <v>14</v>
      </c>
      <c r="B4" s="86" t="s">
        <v>33</v>
      </c>
      <c r="C4" s="87"/>
      <c r="D4" s="87"/>
      <c r="E4" s="87"/>
      <c r="F4" s="87"/>
      <c r="G4" s="87"/>
      <c r="H4" s="87"/>
      <c r="I4" s="87"/>
      <c r="J4" s="87"/>
      <c r="K4" s="88"/>
      <c r="L4" s="83" t="s">
        <v>15</v>
      </c>
    </row>
    <row r="5" spans="1:12" ht="38.25">
      <c r="A5" s="82"/>
      <c r="B5" s="28" t="s">
        <v>7</v>
      </c>
      <c r="C5" s="28" t="s">
        <v>8</v>
      </c>
      <c r="D5" s="28" t="s">
        <v>9</v>
      </c>
      <c r="E5" s="28" t="s">
        <v>41</v>
      </c>
      <c r="F5" s="28" t="s">
        <v>10</v>
      </c>
      <c r="G5" s="28" t="s">
        <v>11</v>
      </c>
      <c r="H5" s="28" t="s">
        <v>12</v>
      </c>
      <c r="I5" s="84" t="s">
        <v>32</v>
      </c>
      <c r="J5" s="84" t="s">
        <v>31</v>
      </c>
      <c r="K5" s="84" t="s">
        <v>42</v>
      </c>
      <c r="L5" s="82"/>
    </row>
    <row r="6" spans="1:12" ht="18.75" customHeight="1">
      <c r="A6" s="8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85"/>
      <c r="L6" s="82"/>
    </row>
    <row r="7" spans="1:13" ht="17.25" customHeight="1">
      <c r="A7" s="8" t="s">
        <v>27</v>
      </c>
      <c r="B7" s="9">
        <f aca="true" t="shared" si="0" ref="B7:L7">+B8+B20+B24+B27</f>
        <v>603534</v>
      </c>
      <c r="C7" s="9">
        <f t="shared" si="0"/>
        <v>795018</v>
      </c>
      <c r="D7" s="9">
        <f t="shared" si="0"/>
        <v>793316</v>
      </c>
      <c r="E7" s="9">
        <f t="shared" si="0"/>
        <v>533059</v>
      </c>
      <c r="F7" s="9">
        <f t="shared" si="0"/>
        <v>462335</v>
      </c>
      <c r="G7" s="9">
        <f t="shared" si="0"/>
        <v>1205696</v>
      </c>
      <c r="H7" s="9">
        <f t="shared" si="0"/>
        <v>549022</v>
      </c>
      <c r="I7" s="9">
        <f t="shared" si="0"/>
        <v>126238</v>
      </c>
      <c r="J7" s="9">
        <f t="shared" si="0"/>
        <v>322212</v>
      </c>
      <c r="K7" s="9">
        <f t="shared" si="0"/>
        <v>266714</v>
      </c>
      <c r="L7" s="9">
        <f t="shared" si="0"/>
        <v>5657144</v>
      </c>
      <c r="M7" s="49"/>
    </row>
    <row r="8" spans="1:12" ht="17.25" customHeight="1">
      <c r="A8" s="10" t="s">
        <v>38</v>
      </c>
      <c r="B8" s="11">
        <f>B9+B12+B16</f>
        <v>290693</v>
      </c>
      <c r="C8" s="11">
        <f aca="true" t="shared" si="1" ref="C8:K8">C9+C12+C16</f>
        <v>392077</v>
      </c>
      <c r="D8" s="11">
        <f t="shared" si="1"/>
        <v>363243</v>
      </c>
      <c r="E8" s="11">
        <f t="shared" si="1"/>
        <v>265838</v>
      </c>
      <c r="F8" s="11">
        <f t="shared" si="1"/>
        <v>210446</v>
      </c>
      <c r="G8" s="11">
        <f t="shared" si="1"/>
        <v>580084</v>
      </c>
      <c r="H8" s="11">
        <f t="shared" si="1"/>
        <v>289421</v>
      </c>
      <c r="I8" s="11">
        <f t="shared" si="1"/>
        <v>56578</v>
      </c>
      <c r="J8" s="11">
        <f t="shared" si="1"/>
        <v>146521</v>
      </c>
      <c r="K8" s="11">
        <f t="shared" si="1"/>
        <v>133349</v>
      </c>
      <c r="L8" s="11">
        <f aca="true" t="shared" si="2" ref="L8:L29">SUM(B8:K8)</f>
        <v>2728250</v>
      </c>
    </row>
    <row r="9" spans="1:12" ht="17.25" customHeight="1">
      <c r="A9" s="15" t="s">
        <v>16</v>
      </c>
      <c r="B9" s="13">
        <f>+B10+B11</f>
        <v>32695</v>
      </c>
      <c r="C9" s="13">
        <f aca="true" t="shared" si="3" ref="C9:K9">+C10+C11</f>
        <v>47730</v>
      </c>
      <c r="D9" s="13">
        <f t="shared" si="3"/>
        <v>39063</v>
      </c>
      <c r="E9" s="13">
        <f t="shared" si="3"/>
        <v>30755</v>
      </c>
      <c r="F9" s="13">
        <f t="shared" si="3"/>
        <v>18884</v>
      </c>
      <c r="G9" s="13">
        <f t="shared" si="3"/>
        <v>43761</v>
      </c>
      <c r="H9" s="13">
        <f t="shared" si="3"/>
        <v>40249</v>
      </c>
      <c r="I9" s="13">
        <f t="shared" si="3"/>
        <v>7368</v>
      </c>
      <c r="J9" s="13">
        <f t="shared" si="3"/>
        <v>14467</v>
      </c>
      <c r="K9" s="13">
        <f t="shared" si="3"/>
        <v>14088</v>
      </c>
      <c r="L9" s="11">
        <f t="shared" si="2"/>
        <v>289060</v>
      </c>
    </row>
    <row r="10" spans="1:12" ht="17.25" customHeight="1">
      <c r="A10" s="29" t="s">
        <v>17</v>
      </c>
      <c r="B10" s="13">
        <v>32695</v>
      </c>
      <c r="C10" s="13">
        <v>47730</v>
      </c>
      <c r="D10" s="13">
        <v>39063</v>
      </c>
      <c r="E10" s="13">
        <v>30755</v>
      </c>
      <c r="F10" s="13">
        <v>18884</v>
      </c>
      <c r="G10" s="13">
        <v>43761</v>
      </c>
      <c r="H10" s="13">
        <v>40249</v>
      </c>
      <c r="I10" s="13">
        <v>7368</v>
      </c>
      <c r="J10" s="13">
        <v>14467</v>
      </c>
      <c r="K10" s="13">
        <v>14088</v>
      </c>
      <c r="L10" s="11">
        <f t="shared" si="2"/>
        <v>289060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245411</v>
      </c>
      <c r="C12" s="17">
        <f t="shared" si="4"/>
        <v>326663</v>
      </c>
      <c r="D12" s="17">
        <f t="shared" si="4"/>
        <v>308403</v>
      </c>
      <c r="E12" s="17">
        <f t="shared" si="4"/>
        <v>223703</v>
      </c>
      <c r="F12" s="17">
        <f t="shared" si="4"/>
        <v>179645</v>
      </c>
      <c r="G12" s="17">
        <f t="shared" si="4"/>
        <v>505156</v>
      </c>
      <c r="H12" s="17">
        <f t="shared" si="4"/>
        <v>236622</v>
      </c>
      <c r="I12" s="17">
        <f t="shared" si="4"/>
        <v>46383</v>
      </c>
      <c r="J12" s="17">
        <f t="shared" si="4"/>
        <v>125468</v>
      </c>
      <c r="K12" s="17">
        <f t="shared" si="4"/>
        <v>113009</v>
      </c>
      <c r="L12" s="11">
        <f t="shared" si="2"/>
        <v>2310463</v>
      </c>
    </row>
    <row r="13" spans="1:14" s="67" customFormat="1" ht="17.25" customHeight="1">
      <c r="A13" s="74" t="s">
        <v>19</v>
      </c>
      <c r="B13" s="75">
        <v>110509</v>
      </c>
      <c r="C13" s="75">
        <v>154971</v>
      </c>
      <c r="D13" s="75">
        <v>152274</v>
      </c>
      <c r="E13" s="75">
        <v>105380</v>
      </c>
      <c r="F13" s="75">
        <v>85890</v>
      </c>
      <c r="G13" s="75">
        <v>224754</v>
      </c>
      <c r="H13" s="75">
        <v>100966</v>
      </c>
      <c r="I13" s="75">
        <v>23767</v>
      </c>
      <c r="J13" s="75">
        <v>61606</v>
      </c>
      <c r="K13" s="75">
        <v>51035</v>
      </c>
      <c r="L13" s="76">
        <f t="shared" si="2"/>
        <v>1071152</v>
      </c>
      <c r="M13" s="77"/>
      <c r="N13" s="78"/>
    </row>
    <row r="14" spans="1:13" s="67" customFormat="1" ht="17.25" customHeight="1">
      <c r="A14" s="74" t="s">
        <v>20</v>
      </c>
      <c r="B14" s="75">
        <v>118513</v>
      </c>
      <c r="C14" s="75">
        <v>146888</v>
      </c>
      <c r="D14" s="75">
        <v>138314</v>
      </c>
      <c r="E14" s="75">
        <v>102629</v>
      </c>
      <c r="F14" s="75">
        <v>83846</v>
      </c>
      <c r="G14" s="75">
        <v>253544</v>
      </c>
      <c r="H14" s="75">
        <v>112075</v>
      </c>
      <c r="I14" s="75">
        <v>18463</v>
      </c>
      <c r="J14" s="75">
        <v>57726</v>
      </c>
      <c r="K14" s="75">
        <v>55548</v>
      </c>
      <c r="L14" s="76">
        <f t="shared" si="2"/>
        <v>1087546</v>
      </c>
      <c r="M14" s="77"/>
    </row>
    <row r="15" spans="1:12" ht="17.25" customHeight="1">
      <c r="A15" s="14" t="s">
        <v>21</v>
      </c>
      <c r="B15" s="13">
        <v>16389</v>
      </c>
      <c r="C15" s="13">
        <v>24804</v>
      </c>
      <c r="D15" s="13">
        <v>17815</v>
      </c>
      <c r="E15" s="13">
        <v>15694</v>
      </c>
      <c r="F15" s="13">
        <v>9909</v>
      </c>
      <c r="G15" s="13">
        <v>26858</v>
      </c>
      <c r="H15" s="13">
        <v>23581</v>
      </c>
      <c r="I15" s="13">
        <v>4153</v>
      </c>
      <c r="J15" s="13">
        <v>6136</v>
      </c>
      <c r="K15" s="13">
        <v>6426</v>
      </c>
      <c r="L15" s="11">
        <f t="shared" si="2"/>
        <v>151765</v>
      </c>
    </row>
    <row r="16" spans="1:12" ht="17.25" customHeight="1">
      <c r="A16" s="15" t="s">
        <v>34</v>
      </c>
      <c r="B16" s="13">
        <f>B17+B18+B19</f>
        <v>12587</v>
      </c>
      <c r="C16" s="13">
        <f aca="true" t="shared" si="5" ref="C16:K16">C17+C18+C19</f>
        <v>17684</v>
      </c>
      <c r="D16" s="13">
        <f t="shared" si="5"/>
        <v>15777</v>
      </c>
      <c r="E16" s="13">
        <f t="shared" si="5"/>
        <v>11380</v>
      </c>
      <c r="F16" s="13">
        <f t="shared" si="5"/>
        <v>11917</v>
      </c>
      <c r="G16" s="13">
        <f t="shared" si="5"/>
        <v>31167</v>
      </c>
      <c r="H16" s="13">
        <f t="shared" si="5"/>
        <v>12550</v>
      </c>
      <c r="I16" s="13">
        <f t="shared" si="5"/>
        <v>2827</v>
      </c>
      <c r="J16" s="13">
        <f t="shared" si="5"/>
        <v>6586</v>
      </c>
      <c r="K16" s="13">
        <f t="shared" si="5"/>
        <v>6252</v>
      </c>
      <c r="L16" s="11">
        <f t="shared" si="2"/>
        <v>128727</v>
      </c>
    </row>
    <row r="17" spans="1:12" ht="17.25" customHeight="1">
      <c r="A17" s="14" t="s">
        <v>35</v>
      </c>
      <c r="B17" s="13">
        <v>12564</v>
      </c>
      <c r="C17" s="13">
        <v>17650</v>
      </c>
      <c r="D17" s="13">
        <v>15764</v>
      </c>
      <c r="E17" s="13">
        <v>11357</v>
      </c>
      <c r="F17" s="13">
        <v>11888</v>
      </c>
      <c r="G17" s="13">
        <v>31118</v>
      </c>
      <c r="H17" s="13">
        <v>12521</v>
      </c>
      <c r="I17" s="13">
        <v>2823</v>
      </c>
      <c r="J17" s="13">
        <v>6576</v>
      </c>
      <c r="K17" s="13">
        <v>6236</v>
      </c>
      <c r="L17" s="11">
        <f t="shared" si="2"/>
        <v>128497</v>
      </c>
    </row>
    <row r="18" spans="1:12" ht="17.25" customHeight="1">
      <c r="A18" s="14" t="s">
        <v>36</v>
      </c>
      <c r="B18" s="13">
        <v>16</v>
      </c>
      <c r="C18" s="13">
        <v>20</v>
      </c>
      <c r="D18" s="13">
        <v>12</v>
      </c>
      <c r="E18" s="13">
        <v>19</v>
      </c>
      <c r="F18" s="13">
        <v>19</v>
      </c>
      <c r="G18" s="13">
        <v>26</v>
      </c>
      <c r="H18" s="13">
        <v>21</v>
      </c>
      <c r="I18" s="13">
        <v>2</v>
      </c>
      <c r="J18" s="13">
        <v>2</v>
      </c>
      <c r="K18" s="13">
        <v>10</v>
      </c>
      <c r="L18" s="11">
        <f t="shared" si="2"/>
        <v>147</v>
      </c>
    </row>
    <row r="19" spans="1:12" ht="17.25" customHeight="1">
      <c r="A19" s="14" t="s">
        <v>37</v>
      </c>
      <c r="B19" s="13">
        <v>7</v>
      </c>
      <c r="C19" s="13">
        <v>14</v>
      </c>
      <c r="D19" s="13">
        <v>1</v>
      </c>
      <c r="E19" s="13">
        <v>4</v>
      </c>
      <c r="F19" s="13">
        <v>10</v>
      </c>
      <c r="G19" s="13">
        <v>23</v>
      </c>
      <c r="H19" s="13">
        <v>8</v>
      </c>
      <c r="I19" s="13">
        <v>2</v>
      </c>
      <c r="J19" s="13">
        <v>8</v>
      </c>
      <c r="K19" s="13">
        <v>6</v>
      </c>
      <c r="L19" s="11">
        <f t="shared" si="2"/>
        <v>83</v>
      </c>
    </row>
    <row r="20" spans="1:12" ht="17.25" customHeight="1">
      <c r="A20" s="16" t="s">
        <v>22</v>
      </c>
      <c r="B20" s="11">
        <f>+B21+B22+B23</f>
        <v>171824</v>
      </c>
      <c r="C20" s="11">
        <f aca="true" t="shared" si="6" ref="C20:K20">+C21+C22+C23</f>
        <v>199201</v>
      </c>
      <c r="D20" s="11">
        <f t="shared" si="6"/>
        <v>216799</v>
      </c>
      <c r="E20" s="11">
        <f t="shared" si="6"/>
        <v>138021</v>
      </c>
      <c r="F20" s="11">
        <f t="shared" si="6"/>
        <v>147853</v>
      </c>
      <c r="G20" s="11">
        <f t="shared" si="6"/>
        <v>410631</v>
      </c>
      <c r="H20" s="11">
        <f t="shared" si="6"/>
        <v>142090</v>
      </c>
      <c r="I20" s="11">
        <f t="shared" si="6"/>
        <v>34218</v>
      </c>
      <c r="J20" s="11">
        <f t="shared" si="6"/>
        <v>84290</v>
      </c>
      <c r="K20" s="11">
        <f t="shared" si="6"/>
        <v>71410</v>
      </c>
      <c r="L20" s="11">
        <f t="shared" si="2"/>
        <v>1616337</v>
      </c>
    </row>
    <row r="21" spans="1:13" s="67" customFormat="1" ht="17.25" customHeight="1">
      <c r="A21" s="60" t="s">
        <v>23</v>
      </c>
      <c r="B21" s="75">
        <v>85579</v>
      </c>
      <c r="C21" s="75">
        <v>109224</v>
      </c>
      <c r="D21" s="75">
        <v>122087</v>
      </c>
      <c r="E21" s="75">
        <v>74916</v>
      </c>
      <c r="F21" s="75">
        <v>80391</v>
      </c>
      <c r="G21" s="75">
        <v>202925</v>
      </c>
      <c r="H21" s="75">
        <v>74302</v>
      </c>
      <c r="I21" s="75">
        <v>20131</v>
      </c>
      <c r="J21" s="75">
        <v>46085</v>
      </c>
      <c r="K21" s="75">
        <v>36047</v>
      </c>
      <c r="L21" s="76">
        <f t="shared" si="2"/>
        <v>851687</v>
      </c>
      <c r="M21" s="77"/>
    </row>
    <row r="22" spans="1:13" s="67" customFormat="1" ht="17.25" customHeight="1">
      <c r="A22" s="60" t="s">
        <v>24</v>
      </c>
      <c r="B22" s="75">
        <v>78777</v>
      </c>
      <c r="C22" s="75">
        <v>81202</v>
      </c>
      <c r="D22" s="75">
        <v>86922</v>
      </c>
      <c r="E22" s="75">
        <v>57678</v>
      </c>
      <c r="F22" s="75">
        <v>62769</v>
      </c>
      <c r="G22" s="75">
        <v>194281</v>
      </c>
      <c r="H22" s="75">
        <v>59698</v>
      </c>
      <c r="I22" s="75">
        <v>12397</v>
      </c>
      <c r="J22" s="75">
        <v>35455</v>
      </c>
      <c r="K22" s="75">
        <v>32768</v>
      </c>
      <c r="L22" s="76">
        <f t="shared" si="2"/>
        <v>701947</v>
      </c>
      <c r="M22" s="77"/>
    </row>
    <row r="23" spans="1:12" ht="17.25" customHeight="1">
      <c r="A23" s="12" t="s">
        <v>25</v>
      </c>
      <c r="B23" s="13">
        <v>7468</v>
      </c>
      <c r="C23" s="13">
        <v>8775</v>
      </c>
      <c r="D23" s="13">
        <v>7790</v>
      </c>
      <c r="E23" s="13">
        <v>5427</v>
      </c>
      <c r="F23" s="13">
        <v>4693</v>
      </c>
      <c r="G23" s="13">
        <v>13425</v>
      </c>
      <c r="H23" s="13">
        <v>8090</v>
      </c>
      <c r="I23" s="13">
        <v>1690</v>
      </c>
      <c r="J23" s="13">
        <v>2750</v>
      </c>
      <c r="K23" s="13">
        <v>2595</v>
      </c>
      <c r="L23" s="11">
        <f t="shared" si="2"/>
        <v>62703</v>
      </c>
    </row>
    <row r="24" spans="1:13" ht="17.25" customHeight="1">
      <c r="A24" s="16" t="s">
        <v>26</v>
      </c>
      <c r="B24" s="13">
        <f>+B25+B26</f>
        <v>141017</v>
      </c>
      <c r="C24" s="13">
        <f aca="true" t="shared" si="7" ref="C24:K24">+C25+C26</f>
        <v>203740</v>
      </c>
      <c r="D24" s="13">
        <f t="shared" si="7"/>
        <v>213274</v>
      </c>
      <c r="E24" s="13">
        <f t="shared" si="7"/>
        <v>129200</v>
      </c>
      <c r="F24" s="13">
        <f t="shared" si="7"/>
        <v>104036</v>
      </c>
      <c r="G24" s="13">
        <f t="shared" si="7"/>
        <v>214981</v>
      </c>
      <c r="H24" s="13">
        <f t="shared" si="7"/>
        <v>110084</v>
      </c>
      <c r="I24" s="13">
        <f t="shared" si="7"/>
        <v>35442</v>
      </c>
      <c r="J24" s="13">
        <f t="shared" si="7"/>
        <v>91401</v>
      </c>
      <c r="K24" s="13">
        <f t="shared" si="7"/>
        <v>61955</v>
      </c>
      <c r="L24" s="11">
        <f t="shared" si="2"/>
        <v>1305130</v>
      </c>
      <c r="M24" s="50"/>
    </row>
    <row r="25" spans="1:13" ht="17.25" customHeight="1">
      <c r="A25" s="12" t="s">
        <v>39</v>
      </c>
      <c r="B25" s="13">
        <v>77438</v>
      </c>
      <c r="C25" s="13">
        <v>115904</v>
      </c>
      <c r="D25" s="13">
        <v>125719</v>
      </c>
      <c r="E25" s="13">
        <v>77833</v>
      </c>
      <c r="F25" s="13">
        <v>56951</v>
      </c>
      <c r="G25" s="13">
        <v>120952</v>
      </c>
      <c r="H25" s="13">
        <v>62745</v>
      </c>
      <c r="I25" s="13">
        <v>23244</v>
      </c>
      <c r="J25" s="13">
        <v>52041</v>
      </c>
      <c r="K25" s="13">
        <v>34246</v>
      </c>
      <c r="L25" s="11">
        <f t="shared" si="2"/>
        <v>747073</v>
      </c>
      <c r="M25" s="49"/>
    </row>
    <row r="26" spans="1:13" ht="17.25" customHeight="1">
      <c r="A26" s="12" t="s">
        <v>40</v>
      </c>
      <c r="B26" s="13">
        <v>63579</v>
      </c>
      <c r="C26" s="13">
        <v>87836</v>
      </c>
      <c r="D26" s="13">
        <v>87555</v>
      </c>
      <c r="E26" s="13">
        <v>51367</v>
      </c>
      <c r="F26" s="13">
        <v>47085</v>
      </c>
      <c r="G26" s="13">
        <v>94029</v>
      </c>
      <c r="H26" s="13">
        <v>47339</v>
      </c>
      <c r="I26" s="13">
        <v>12198</v>
      </c>
      <c r="J26" s="13">
        <v>39360</v>
      </c>
      <c r="K26" s="13">
        <v>27709</v>
      </c>
      <c r="L26" s="11">
        <f t="shared" si="2"/>
        <v>558057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7427</v>
      </c>
      <c r="I27" s="11">
        <v>0</v>
      </c>
      <c r="J27" s="11">
        <v>0</v>
      </c>
      <c r="K27" s="11">
        <v>0</v>
      </c>
      <c r="L27" s="11">
        <f t="shared" si="2"/>
        <v>7427</v>
      </c>
    </row>
    <row r="28" spans="1:12" ht="16.5" customHeight="1">
      <c r="A28" s="30"/>
      <c r="B28" s="31"/>
      <c r="C28" s="31"/>
      <c r="D28" s="31"/>
      <c r="E28" s="31"/>
      <c r="F28" s="31"/>
      <c r="G28" s="31"/>
      <c r="H28" s="11"/>
      <c r="I28" s="11"/>
      <c r="J28" s="11"/>
      <c r="K28" s="11"/>
      <c r="L28" s="11"/>
    </row>
    <row r="29" spans="1:12" ht="34.5" customHeight="1">
      <c r="A29" s="2" t="s">
        <v>43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0</v>
      </c>
      <c r="I29" s="11">
        <v>0</v>
      </c>
      <c r="J29" s="11">
        <v>0</v>
      </c>
      <c r="K29" s="11">
        <v>40</v>
      </c>
      <c r="L29" s="11">
        <f t="shared" si="2"/>
        <v>40</v>
      </c>
    </row>
    <row r="30" spans="1:12" ht="15.75" customHeight="1">
      <c r="A30" s="33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  <c r="L30" s="19">
        <v>0</v>
      </c>
    </row>
    <row r="31" spans="1:12" ht="17.25" customHeight="1">
      <c r="A31" s="2" t="s">
        <v>44</v>
      </c>
      <c r="B31" s="32">
        <f>SUM(B32:B35)</f>
        <v>3.1523</v>
      </c>
      <c r="C31" s="32">
        <f aca="true" t="shared" si="8" ref="C31:K31">SUM(C32:C35)</f>
        <v>3.5273</v>
      </c>
      <c r="D31" s="32">
        <f t="shared" si="8"/>
        <v>3.8853</v>
      </c>
      <c r="E31" s="32">
        <f t="shared" si="8"/>
        <v>3.3774</v>
      </c>
      <c r="F31" s="32">
        <f t="shared" si="8"/>
        <v>3.4145</v>
      </c>
      <c r="G31" s="32">
        <f t="shared" si="8"/>
        <v>2.8204</v>
      </c>
      <c r="H31" s="32">
        <f t="shared" si="8"/>
        <v>3.2339</v>
      </c>
      <c r="I31" s="32">
        <f t="shared" si="8"/>
        <v>5.2077</v>
      </c>
      <c r="J31" s="32">
        <f t="shared" si="8"/>
        <v>3.262</v>
      </c>
      <c r="K31" s="32">
        <f t="shared" si="8"/>
        <v>3.2189</v>
      </c>
      <c r="L31" s="19">
        <v>0</v>
      </c>
    </row>
    <row r="32" spans="1:12" ht="17.25" customHeight="1">
      <c r="A32" s="16" t="s">
        <v>45</v>
      </c>
      <c r="B32" s="32">
        <v>3.1523</v>
      </c>
      <c r="C32" s="32">
        <v>3.5273</v>
      </c>
      <c r="D32" s="32">
        <v>3.8853</v>
      </c>
      <c r="E32" s="32">
        <v>3.3774</v>
      </c>
      <c r="F32" s="32">
        <v>3.4145</v>
      </c>
      <c r="G32" s="32">
        <v>2.8204</v>
      </c>
      <c r="H32" s="32">
        <v>3.2339</v>
      </c>
      <c r="I32" s="32">
        <v>5.2077</v>
      </c>
      <c r="J32" s="32">
        <v>3.262</v>
      </c>
      <c r="K32" s="32">
        <v>3.2189</v>
      </c>
      <c r="L32" s="19">
        <v>0</v>
      </c>
    </row>
    <row r="33" spans="1:12" ht="17.25" customHeight="1">
      <c r="A33" s="30" t="s">
        <v>46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7.25" customHeight="1">
      <c r="A34" s="56" t="s">
        <v>47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57">
        <v>0</v>
      </c>
    </row>
    <row r="35" spans="1:12" ht="17.25" customHeight="1">
      <c r="A35" s="30" t="s">
        <v>48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19">
        <v>0</v>
      </c>
    </row>
    <row r="36" spans="1:12" ht="13.5" customHeight="1">
      <c r="A36" s="33"/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</row>
    <row r="37" spans="1:12" ht="17.25" customHeight="1">
      <c r="A37" s="2" t="s">
        <v>49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23">
        <v>9865.74</v>
      </c>
      <c r="I37" s="19">
        <v>0</v>
      </c>
      <c r="J37" s="19">
        <v>0</v>
      </c>
      <c r="K37" s="19">
        <v>0</v>
      </c>
      <c r="L37" s="23">
        <f>SUM(B37:K37)</f>
        <v>9865.74</v>
      </c>
    </row>
    <row r="38" spans="1:12" ht="17.25" customHeight="1">
      <c r="A38" s="16" t="s">
        <v>50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23">
        <v>58355.79</v>
      </c>
      <c r="I38" s="19">
        <v>0</v>
      </c>
      <c r="J38" s="19">
        <v>0</v>
      </c>
      <c r="K38" s="19">
        <v>0</v>
      </c>
      <c r="L38" s="23">
        <f>SUM(B38:K38)</f>
        <v>58355.79</v>
      </c>
    </row>
    <row r="39" spans="1:12" ht="17.25" customHeight="1">
      <c r="A39" s="16" t="s">
        <v>51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3">
        <v>18</v>
      </c>
      <c r="I39" s="13">
        <v>0</v>
      </c>
      <c r="J39" s="13">
        <v>0</v>
      </c>
      <c r="K39" s="13">
        <v>0</v>
      </c>
      <c r="L39" s="13">
        <f>SUM(B39:J39)</f>
        <v>18</v>
      </c>
    </row>
    <row r="40" spans="1:12" ht="14.25" customHeight="1">
      <c r="A40" s="2"/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/>
      <c r="L40" s="20"/>
    </row>
    <row r="41" spans="1:12" ht="17.25" customHeight="1">
      <c r="A41" s="2" t="s">
        <v>52</v>
      </c>
      <c r="B41" s="23">
        <f>+B45+B42</f>
        <v>4091.68</v>
      </c>
      <c r="C41" s="23">
        <f aca="true" t="shared" si="9" ref="C41:K41">+C45+C42</f>
        <v>5773.72</v>
      </c>
      <c r="D41" s="23">
        <f t="shared" si="9"/>
        <v>6385.76</v>
      </c>
      <c r="E41" s="23">
        <f t="shared" si="9"/>
        <v>3445.4</v>
      </c>
      <c r="F41" s="23">
        <f t="shared" si="9"/>
        <v>3376.92</v>
      </c>
      <c r="G41" s="23">
        <f t="shared" si="9"/>
        <v>7430.08</v>
      </c>
      <c r="H41" s="23">
        <f t="shared" si="9"/>
        <v>3715.04</v>
      </c>
      <c r="I41" s="23">
        <f t="shared" si="9"/>
        <v>1065.72</v>
      </c>
      <c r="J41" s="23">
        <f t="shared" si="9"/>
        <v>2217.04</v>
      </c>
      <c r="K41" s="23">
        <f t="shared" si="9"/>
        <v>1904.6</v>
      </c>
      <c r="L41" s="23">
        <f>SUM(B41:K41)</f>
        <v>39405.96000000001</v>
      </c>
    </row>
    <row r="42" spans="1:12" ht="17.25" customHeight="1">
      <c r="A42" s="16" t="s">
        <v>53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12" t="s">
        <v>54</v>
      </c>
      <c r="B43" s="68">
        <v>0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/>
      <c r="L43" s="68">
        <v>0</v>
      </c>
    </row>
    <row r="44" spans="1:12" ht="17.25" customHeight="1">
      <c r="A44" s="12" t="s">
        <v>55</v>
      </c>
      <c r="B44" s="68">
        <v>0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/>
      <c r="L44" s="68">
        <v>0</v>
      </c>
    </row>
    <row r="45" spans="1:12" ht="17.25" customHeight="1">
      <c r="A45" s="58" t="s">
        <v>56</v>
      </c>
      <c r="B45" s="59">
        <f>ROUND(B46*B47,2)</f>
        <v>4091.68</v>
      </c>
      <c r="C45" s="59">
        <f>ROUND(C46*C47,2)</f>
        <v>5773.72</v>
      </c>
      <c r="D45" s="59">
        <f aca="true" t="shared" si="10" ref="D45:K45">ROUND(D46*D47,2)</f>
        <v>6385.76</v>
      </c>
      <c r="E45" s="59">
        <f t="shared" si="10"/>
        <v>3445.4</v>
      </c>
      <c r="F45" s="59">
        <f t="shared" si="10"/>
        <v>3376.92</v>
      </c>
      <c r="G45" s="59">
        <f t="shared" si="10"/>
        <v>7430.08</v>
      </c>
      <c r="H45" s="59">
        <f t="shared" si="10"/>
        <v>3715.04</v>
      </c>
      <c r="I45" s="59">
        <f t="shared" si="10"/>
        <v>1065.72</v>
      </c>
      <c r="J45" s="59">
        <f t="shared" si="10"/>
        <v>2217.04</v>
      </c>
      <c r="K45" s="59">
        <f t="shared" si="10"/>
        <v>1904.6</v>
      </c>
      <c r="L45" s="23">
        <f>SUM(B45:K45)</f>
        <v>39405.96000000001</v>
      </c>
    </row>
    <row r="46" spans="1:12" ht="17.25" customHeight="1">
      <c r="A46" s="60" t="s">
        <v>57</v>
      </c>
      <c r="B46" s="61">
        <v>956</v>
      </c>
      <c r="C46" s="61">
        <v>1349</v>
      </c>
      <c r="D46" s="61">
        <v>1492</v>
      </c>
      <c r="E46" s="61">
        <v>805</v>
      </c>
      <c r="F46" s="61">
        <v>789</v>
      </c>
      <c r="G46" s="61">
        <v>1736</v>
      </c>
      <c r="H46" s="61">
        <v>868</v>
      </c>
      <c r="I46" s="61">
        <v>249</v>
      </c>
      <c r="J46" s="61">
        <v>518</v>
      </c>
      <c r="K46" s="61">
        <v>445</v>
      </c>
      <c r="L46" s="61">
        <f>SUM(B46:K46)</f>
        <v>9207</v>
      </c>
    </row>
    <row r="47" spans="1:13" ht="17.25" customHeight="1">
      <c r="A47" s="60" t="s">
        <v>58</v>
      </c>
      <c r="B47" s="59">
        <v>4.28</v>
      </c>
      <c r="C47" s="59">
        <v>4.28</v>
      </c>
      <c r="D47" s="59">
        <v>4.28</v>
      </c>
      <c r="E47" s="59">
        <v>4.28</v>
      </c>
      <c r="F47" s="59">
        <v>4.28</v>
      </c>
      <c r="G47" s="59">
        <v>4.28</v>
      </c>
      <c r="H47" s="59">
        <v>4.28</v>
      </c>
      <c r="I47" s="59">
        <v>4.28</v>
      </c>
      <c r="J47" s="57">
        <v>4.28</v>
      </c>
      <c r="K47" s="57">
        <v>4.28</v>
      </c>
      <c r="L47" s="59">
        <v>4.28</v>
      </c>
      <c r="M47" s="54"/>
    </row>
    <row r="48" spans="1:12" ht="17.25" customHeight="1">
      <c r="A48" s="2"/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/>
      <c r="L48" s="20"/>
    </row>
    <row r="49" spans="1:12" ht="17.25" customHeight="1">
      <c r="A49" s="21" t="s">
        <v>59</v>
      </c>
      <c r="B49" s="22">
        <f>+B50+B62</f>
        <v>1962660.16</v>
      </c>
      <c r="C49" s="22">
        <f aca="true" t="shared" si="11" ref="C49:H49">+C50+C62</f>
        <v>2890385.49</v>
      </c>
      <c r="D49" s="22">
        <f t="shared" si="11"/>
        <v>3179338.36</v>
      </c>
      <c r="E49" s="22">
        <f t="shared" si="11"/>
        <v>1864563.91</v>
      </c>
      <c r="F49" s="22">
        <f t="shared" si="11"/>
        <v>1647794.06</v>
      </c>
      <c r="G49" s="22">
        <f t="shared" si="11"/>
        <v>3504731.4299999997</v>
      </c>
      <c r="H49" s="22">
        <f t="shared" si="11"/>
        <v>1842487.2000000002</v>
      </c>
      <c r="I49" s="22">
        <f>+I50+I62</f>
        <v>658475.35</v>
      </c>
      <c r="J49" s="22">
        <f>+J50+J62</f>
        <v>1090874.8900000001</v>
      </c>
      <c r="K49" s="22">
        <f>+K50+K62</f>
        <v>864225.8099999999</v>
      </c>
      <c r="L49" s="22">
        <f aca="true" t="shared" si="12" ref="L49:L62">SUM(B49:K49)</f>
        <v>19505536.66</v>
      </c>
    </row>
    <row r="50" spans="1:12" ht="17.25" customHeight="1">
      <c r="A50" s="16" t="s">
        <v>60</v>
      </c>
      <c r="B50" s="23">
        <f>SUM(B51:B61)</f>
        <v>1945712.2999999998</v>
      </c>
      <c r="C50" s="23">
        <f aca="true" t="shared" si="13" ref="C50:K50">SUM(C51:C61)</f>
        <v>2866922.5900000003</v>
      </c>
      <c r="D50" s="23">
        <f t="shared" si="13"/>
        <v>3155419.8</v>
      </c>
      <c r="E50" s="23">
        <f t="shared" si="13"/>
        <v>1841127.47</v>
      </c>
      <c r="F50" s="23">
        <f t="shared" si="13"/>
        <v>1633401.1300000001</v>
      </c>
      <c r="G50" s="23">
        <f t="shared" si="13"/>
        <v>3481234.9</v>
      </c>
      <c r="H50" s="23">
        <f t="shared" si="13"/>
        <v>1825732.34</v>
      </c>
      <c r="I50" s="23">
        <f t="shared" si="13"/>
        <v>658475.35</v>
      </c>
      <c r="J50" s="23">
        <f t="shared" si="13"/>
        <v>1076899.77</v>
      </c>
      <c r="K50" s="23">
        <f t="shared" si="13"/>
        <v>864225.8099999999</v>
      </c>
      <c r="L50" s="23">
        <f t="shared" si="12"/>
        <v>19349151.46</v>
      </c>
    </row>
    <row r="51" spans="1:12" ht="17.25" customHeight="1">
      <c r="A51" s="34" t="s">
        <v>61</v>
      </c>
      <c r="B51" s="23">
        <f aca="true" t="shared" si="14" ref="B51:H51">ROUND(B32*B7,2)</f>
        <v>1902520.23</v>
      </c>
      <c r="C51" s="23">
        <f t="shared" si="14"/>
        <v>2804266.99</v>
      </c>
      <c r="D51" s="23">
        <f t="shared" si="14"/>
        <v>3082270.65</v>
      </c>
      <c r="E51" s="23">
        <f t="shared" si="14"/>
        <v>1800353.47</v>
      </c>
      <c r="F51" s="23">
        <f t="shared" si="14"/>
        <v>1578642.86</v>
      </c>
      <c r="G51" s="23">
        <f t="shared" si="14"/>
        <v>3400545</v>
      </c>
      <c r="H51" s="23">
        <f t="shared" si="14"/>
        <v>1775482.25</v>
      </c>
      <c r="I51" s="23">
        <f>ROUND(I32*I7,2)</f>
        <v>657409.63</v>
      </c>
      <c r="J51" s="23">
        <f>ROUND(J32*J7,2)</f>
        <v>1051055.54</v>
      </c>
      <c r="K51" s="23">
        <f>ROUND(K32*K7,2)</f>
        <v>858525.69</v>
      </c>
      <c r="L51" s="23">
        <f t="shared" si="12"/>
        <v>18911072.310000002</v>
      </c>
    </row>
    <row r="52" spans="1:12" ht="17.25" customHeight="1">
      <c r="A52" s="34" t="s">
        <v>62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62" t="s">
        <v>63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</row>
    <row r="54" spans="1:12" ht="17.25" customHeight="1">
      <c r="A54" s="34" t="s">
        <v>64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1:12" ht="17.25" customHeight="1">
      <c r="A55" s="12" t="s">
        <v>145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23">
        <f>+H37</f>
        <v>9865.74</v>
      </c>
      <c r="I55" s="31">
        <f>+I37</f>
        <v>0</v>
      </c>
      <c r="J55" s="31">
        <f>+J37</f>
        <v>0</v>
      </c>
      <c r="K55" s="31">
        <f>+K37</f>
        <v>0</v>
      </c>
      <c r="L55" s="23">
        <f t="shared" si="12"/>
        <v>9865.74</v>
      </c>
    </row>
    <row r="56" spans="1:12" ht="17.25" customHeight="1">
      <c r="A56" s="12" t="s">
        <v>65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66</v>
      </c>
      <c r="B57" s="36">
        <v>4091.68</v>
      </c>
      <c r="C57" s="36">
        <v>5773.72</v>
      </c>
      <c r="D57" s="36">
        <v>6385.76</v>
      </c>
      <c r="E57" s="19">
        <v>3445.4</v>
      </c>
      <c r="F57" s="36">
        <v>3376.92</v>
      </c>
      <c r="G57" s="36">
        <v>7430.08</v>
      </c>
      <c r="H57" s="36">
        <v>3715.04</v>
      </c>
      <c r="I57" s="36">
        <v>1065.72</v>
      </c>
      <c r="J57" s="36">
        <v>2217.04</v>
      </c>
      <c r="K57" s="36">
        <v>1904.6</v>
      </c>
      <c r="L57" s="23">
        <f t="shared" si="12"/>
        <v>39405.96000000001</v>
      </c>
    </row>
    <row r="58" spans="1:12" ht="17.25" customHeight="1">
      <c r="A58" s="12" t="s">
        <v>67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f t="shared" si="12"/>
        <v>0</v>
      </c>
    </row>
    <row r="59" spans="1:12" ht="17.25" customHeight="1">
      <c r="A59" s="12" t="s">
        <v>68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36">
        <v>3795.52</v>
      </c>
      <c r="L59" s="23">
        <f t="shared" si="12"/>
        <v>3795.52</v>
      </c>
    </row>
    <row r="60" spans="1:12" ht="17.25" customHeight="1">
      <c r="A60" s="12" t="s">
        <v>69</v>
      </c>
      <c r="B60" s="36">
        <v>39100.39</v>
      </c>
      <c r="C60" s="36">
        <v>56881.88</v>
      </c>
      <c r="D60" s="36">
        <v>66763.39</v>
      </c>
      <c r="E60" s="36">
        <v>37328.6</v>
      </c>
      <c r="F60" s="36">
        <v>51381.35</v>
      </c>
      <c r="G60" s="36">
        <v>73259.82</v>
      </c>
      <c r="H60" s="36">
        <v>36669.31</v>
      </c>
      <c r="I60" s="19">
        <v>0</v>
      </c>
      <c r="J60" s="36">
        <v>23627.19</v>
      </c>
      <c r="K60" s="19">
        <v>0</v>
      </c>
      <c r="L60" s="23">
        <f t="shared" si="12"/>
        <v>385011.93</v>
      </c>
    </row>
    <row r="61" spans="1:12" ht="17.25" customHeight="1">
      <c r="A61" s="12" t="s">
        <v>70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/>
    </row>
    <row r="62" spans="1:12" ht="17.25" customHeight="1">
      <c r="A62" s="16" t="s">
        <v>71</v>
      </c>
      <c r="B62" s="36">
        <v>16947.86</v>
      </c>
      <c r="C62" s="36">
        <v>23462.9</v>
      </c>
      <c r="D62" s="36">
        <v>23918.56</v>
      </c>
      <c r="E62" s="36">
        <v>23436.44</v>
      </c>
      <c r="F62" s="36">
        <v>14392.93</v>
      </c>
      <c r="G62" s="36">
        <v>23496.53</v>
      </c>
      <c r="H62" s="36">
        <v>16754.86</v>
      </c>
      <c r="I62" s="19">
        <v>0</v>
      </c>
      <c r="J62" s="36">
        <v>13975.12</v>
      </c>
      <c r="K62" s="19">
        <v>0</v>
      </c>
      <c r="L62" s="36">
        <f t="shared" si="12"/>
        <v>156385.2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>
        <f>SUM(B63:J63)</f>
        <v>0</v>
      </c>
    </row>
    <row r="64" spans="1:12" ht="17.25" customHeight="1">
      <c r="A64" s="46"/>
      <c r="B64" s="55">
        <v>0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/>
      <c r="L64" s="55">
        <f>SUM(B64:J64)</f>
        <v>0</v>
      </c>
    </row>
    <row r="65" spans="1:12" ht="17.25" customHeight="1">
      <c r="A65" s="16"/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/>
      <c r="L65" s="19"/>
    </row>
    <row r="66" spans="1:12" ht="18.75" customHeight="1">
      <c r="A66" s="2" t="s">
        <v>72</v>
      </c>
      <c r="B66" s="35">
        <f aca="true" t="shared" si="15" ref="B66:K66">+B67+B74+B111+B112</f>
        <v>-192518.27000000002</v>
      </c>
      <c r="C66" s="35">
        <f t="shared" si="15"/>
        <v>-217401.52000000002</v>
      </c>
      <c r="D66" s="35">
        <f t="shared" si="15"/>
        <v>-198731.34999999998</v>
      </c>
      <c r="E66" s="35">
        <f t="shared" si="15"/>
        <v>-223456.66</v>
      </c>
      <c r="F66" s="35">
        <f t="shared" si="15"/>
        <v>-182242.12</v>
      </c>
      <c r="G66" s="35">
        <f t="shared" si="15"/>
        <v>-288615.61000000004</v>
      </c>
      <c r="H66" s="35">
        <f t="shared" si="15"/>
        <v>-174664.18</v>
      </c>
      <c r="I66" s="35">
        <f t="shared" si="15"/>
        <v>-164160.88</v>
      </c>
      <c r="J66" s="35">
        <f t="shared" si="15"/>
        <v>-67773.91</v>
      </c>
      <c r="K66" s="35">
        <f t="shared" si="15"/>
        <v>-63402.65</v>
      </c>
      <c r="L66" s="35">
        <f aca="true" t="shared" si="16" ref="L66:L116">SUM(B66:K66)</f>
        <v>-1772967.1499999997</v>
      </c>
    </row>
    <row r="67" spans="1:12" ht="18.75" customHeight="1">
      <c r="A67" s="16" t="s">
        <v>73</v>
      </c>
      <c r="B67" s="35">
        <f aca="true" t="shared" si="17" ref="B67:K67">B68+B69+B70+B71+B72+B73</f>
        <v>-178666.91</v>
      </c>
      <c r="C67" s="35">
        <f t="shared" si="17"/>
        <v>-197273.76</v>
      </c>
      <c r="D67" s="35">
        <f t="shared" si="17"/>
        <v>-178654.96</v>
      </c>
      <c r="E67" s="35">
        <f t="shared" si="17"/>
        <v>-210126.66</v>
      </c>
      <c r="F67" s="35">
        <f t="shared" si="17"/>
        <v>-170433.94</v>
      </c>
      <c r="G67" s="35">
        <f t="shared" si="17"/>
        <v>-258701.52000000002</v>
      </c>
      <c r="H67" s="35">
        <f t="shared" si="17"/>
        <v>-160996</v>
      </c>
      <c r="I67" s="35">
        <f t="shared" si="17"/>
        <v>-29472</v>
      </c>
      <c r="J67" s="35">
        <f t="shared" si="17"/>
        <v>-57868</v>
      </c>
      <c r="K67" s="35">
        <f t="shared" si="17"/>
        <v>-56512</v>
      </c>
      <c r="L67" s="35">
        <f t="shared" si="16"/>
        <v>-1498705.75</v>
      </c>
    </row>
    <row r="68" spans="1:13" s="67" customFormat="1" ht="18.75" customHeight="1">
      <c r="A68" s="60" t="s">
        <v>144</v>
      </c>
      <c r="B68" s="63">
        <f>-ROUND(B9*$D$3,2)</f>
        <v>-130780</v>
      </c>
      <c r="C68" s="63">
        <f aca="true" t="shared" si="18" ref="C68:J68">-ROUND(C9*$D$3,2)</f>
        <v>-190920</v>
      </c>
      <c r="D68" s="63">
        <f t="shared" si="18"/>
        <v>-156252</v>
      </c>
      <c r="E68" s="63">
        <f t="shared" si="18"/>
        <v>-123020</v>
      </c>
      <c r="F68" s="63">
        <f t="shared" si="18"/>
        <v>-75536</v>
      </c>
      <c r="G68" s="63">
        <f t="shared" si="18"/>
        <v>-175044</v>
      </c>
      <c r="H68" s="63">
        <f t="shared" si="18"/>
        <v>-160996</v>
      </c>
      <c r="I68" s="63">
        <f t="shared" si="18"/>
        <v>-29472</v>
      </c>
      <c r="J68" s="63">
        <f t="shared" si="18"/>
        <v>-57868</v>
      </c>
      <c r="K68" s="63">
        <f>-ROUND((K9+K29)*$D$3,2)</f>
        <v>-56512</v>
      </c>
      <c r="L68" s="63">
        <f t="shared" si="16"/>
        <v>-1156400</v>
      </c>
      <c r="M68" s="79"/>
    </row>
    <row r="69" spans="1:12" ht="18.75" customHeight="1">
      <c r="A69" s="12" t="s">
        <v>74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f t="shared" si="16"/>
        <v>0</v>
      </c>
    </row>
    <row r="70" spans="1:12" ht="18.75" customHeight="1">
      <c r="A70" s="12" t="s">
        <v>75</v>
      </c>
      <c r="B70" s="35">
        <v>-524</v>
      </c>
      <c r="C70" s="35">
        <v>-324</v>
      </c>
      <c r="D70" s="35">
        <v>-232</v>
      </c>
      <c r="E70" s="35">
        <v>-384</v>
      </c>
      <c r="F70" s="35">
        <v>-484</v>
      </c>
      <c r="G70" s="35">
        <v>-272</v>
      </c>
      <c r="H70" s="19">
        <v>0</v>
      </c>
      <c r="I70" s="19">
        <v>0</v>
      </c>
      <c r="J70" s="19">
        <v>0</v>
      </c>
      <c r="K70" s="19">
        <v>0</v>
      </c>
      <c r="L70" s="35">
        <f t="shared" si="16"/>
        <v>-2220</v>
      </c>
    </row>
    <row r="71" spans="1:12" ht="18.75" customHeight="1">
      <c r="A71" s="12" t="s">
        <v>76</v>
      </c>
      <c r="B71" s="35">
        <v>-3240</v>
      </c>
      <c r="C71" s="35">
        <v>-1484</v>
      </c>
      <c r="D71" s="35">
        <v>-1372</v>
      </c>
      <c r="E71" s="35">
        <v>-1708</v>
      </c>
      <c r="F71" s="35">
        <v>-1624</v>
      </c>
      <c r="G71" s="35">
        <v>-672</v>
      </c>
      <c r="H71" s="19">
        <v>0</v>
      </c>
      <c r="I71" s="19">
        <v>0</v>
      </c>
      <c r="J71" s="19">
        <v>0</v>
      </c>
      <c r="K71" s="19">
        <v>0</v>
      </c>
      <c r="L71" s="35">
        <f t="shared" si="16"/>
        <v>-10100</v>
      </c>
    </row>
    <row r="72" spans="1:12" ht="18.75" customHeight="1">
      <c r="A72" s="12" t="s">
        <v>77</v>
      </c>
      <c r="B72" s="35">
        <v>-44122.91</v>
      </c>
      <c r="C72" s="35">
        <v>-4545.76</v>
      </c>
      <c r="D72" s="35">
        <v>-20798.96</v>
      </c>
      <c r="E72" s="35">
        <v>-85014.66</v>
      </c>
      <c r="F72" s="35">
        <v>-92789.94</v>
      </c>
      <c r="G72" s="35">
        <v>-82713.52</v>
      </c>
      <c r="H72" s="19">
        <v>0</v>
      </c>
      <c r="I72" s="19">
        <v>0</v>
      </c>
      <c r="J72" s="19">
        <v>0</v>
      </c>
      <c r="K72" s="19">
        <v>0</v>
      </c>
      <c r="L72" s="35">
        <f t="shared" si="16"/>
        <v>-329985.75</v>
      </c>
    </row>
    <row r="73" spans="1:12" ht="18.75" customHeight="1">
      <c r="A73" s="12" t="s">
        <v>78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f t="shared" si="16"/>
        <v>0</v>
      </c>
    </row>
    <row r="74" spans="1:12" s="67" customFormat="1" ht="18.75" customHeight="1">
      <c r="A74" s="16" t="s">
        <v>79</v>
      </c>
      <c r="B74" s="63">
        <f aca="true" t="shared" si="19" ref="B74:K74">SUM(B75:B110)</f>
        <v>-13851.36</v>
      </c>
      <c r="C74" s="63">
        <f t="shared" si="19"/>
        <v>-20127.76</v>
      </c>
      <c r="D74" s="35">
        <f t="shared" si="19"/>
        <v>-20076.39</v>
      </c>
      <c r="E74" s="63">
        <f t="shared" si="19"/>
        <v>-13330</v>
      </c>
      <c r="F74" s="35">
        <f t="shared" si="19"/>
        <v>-11808.18</v>
      </c>
      <c r="G74" s="35">
        <f t="shared" si="19"/>
        <v>-29914.09</v>
      </c>
      <c r="H74" s="63">
        <f t="shared" si="19"/>
        <v>-13668.18</v>
      </c>
      <c r="I74" s="35">
        <f t="shared" si="19"/>
        <v>-134688.88</v>
      </c>
      <c r="J74" s="63">
        <f t="shared" si="19"/>
        <v>-9905.91</v>
      </c>
      <c r="K74" s="63">
        <f t="shared" si="19"/>
        <v>-6890.65</v>
      </c>
      <c r="L74" s="63">
        <f t="shared" si="16"/>
        <v>-274261.4</v>
      </c>
    </row>
    <row r="75" spans="1:12" ht="18.75" customHeight="1">
      <c r="A75" s="12" t="s">
        <v>80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35">
        <v>-44391.6</v>
      </c>
      <c r="J75" s="19">
        <v>0</v>
      </c>
      <c r="K75" s="19">
        <v>0</v>
      </c>
      <c r="L75" s="35">
        <f t="shared" si="16"/>
        <v>-44391.6</v>
      </c>
    </row>
    <row r="76" spans="1:12" ht="18.75" customHeight="1">
      <c r="A76" s="12" t="s">
        <v>81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63">
        <f t="shared" si="16"/>
        <v>-20.03</v>
      </c>
    </row>
    <row r="77" spans="1:12" ht="18.75" customHeight="1">
      <c r="A77" s="12" t="s">
        <v>82</v>
      </c>
      <c r="B77" s="19">
        <v>0</v>
      </c>
      <c r="C77" s="19">
        <v>0</v>
      </c>
      <c r="D77" s="35">
        <v>-1067.75</v>
      </c>
      <c r="E77" s="19">
        <v>0</v>
      </c>
      <c r="F77" s="35">
        <v>0</v>
      </c>
      <c r="G77" s="19">
        <v>0</v>
      </c>
      <c r="H77" s="19">
        <v>0</v>
      </c>
      <c r="I77" s="44">
        <v>-2488.9</v>
      </c>
      <c r="J77" s="19">
        <v>0</v>
      </c>
      <c r="K77" s="44">
        <v>-380.65</v>
      </c>
      <c r="L77" s="63">
        <f t="shared" si="16"/>
        <v>-3937.3</v>
      </c>
    </row>
    <row r="78" spans="1:12" ht="18.75" customHeight="1">
      <c r="A78" s="12" t="s">
        <v>83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44">
        <v>-60000</v>
      </c>
      <c r="J78" s="19">
        <v>0</v>
      </c>
      <c r="K78" s="19">
        <v>0</v>
      </c>
      <c r="L78" s="35">
        <f t="shared" si="16"/>
        <v>-60000</v>
      </c>
    </row>
    <row r="79" spans="1:12" ht="18.75" customHeight="1">
      <c r="A79" s="34" t="s">
        <v>84</v>
      </c>
      <c r="B79" s="35">
        <v>-13851.36</v>
      </c>
      <c r="C79" s="35">
        <v>-20107.73</v>
      </c>
      <c r="D79" s="35">
        <v>-19008.64</v>
      </c>
      <c r="E79" s="35">
        <v>-13330</v>
      </c>
      <c r="F79" s="35">
        <v>-11808.18</v>
      </c>
      <c r="G79" s="35">
        <v>-27914.09</v>
      </c>
      <c r="H79" s="35">
        <v>-13668.18</v>
      </c>
      <c r="I79" s="35">
        <v>-4805</v>
      </c>
      <c r="J79" s="35">
        <v>-9905.91</v>
      </c>
      <c r="K79" s="35">
        <v>-6510</v>
      </c>
      <c r="L79" s="63">
        <f t="shared" si="16"/>
        <v>-140909.09</v>
      </c>
    </row>
    <row r="80" spans="1:12" ht="18.75" customHeight="1">
      <c r="A80" s="12" t="s">
        <v>85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</row>
    <row r="81" spans="1:12" ht="18.75" customHeight="1">
      <c r="A81" s="12" t="s">
        <v>86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f t="shared" si="16"/>
        <v>0</v>
      </c>
    </row>
    <row r="82" spans="1:12" ht="18.75" customHeight="1">
      <c r="A82" s="12" t="s">
        <v>87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88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89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90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91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92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f t="shared" si="16"/>
        <v>0</v>
      </c>
    </row>
    <row r="88" spans="1:12" ht="18.75" customHeight="1">
      <c r="A88" s="12" t="s">
        <v>93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94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</row>
    <row r="90" spans="1:12" ht="18.75" customHeight="1">
      <c r="A90" s="12" t="s">
        <v>95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96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63">
        <v>-2000</v>
      </c>
      <c r="H91" s="19">
        <v>0</v>
      </c>
      <c r="I91" s="19">
        <v>0</v>
      </c>
      <c r="J91" s="19">
        <v>0</v>
      </c>
      <c r="K91" s="19">
        <v>0</v>
      </c>
      <c r="L91" s="63">
        <f t="shared" si="16"/>
        <v>-2000</v>
      </c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98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2" ht="18.75" customHeight="1">
      <c r="A94" s="12" t="s">
        <v>99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</row>
    <row r="95" spans="1:12" ht="18.75" customHeight="1">
      <c r="A95" s="12" t="s">
        <v>100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</row>
    <row r="96" spans="1:13" ht="18.75" customHeight="1">
      <c r="A96" s="12" t="s">
        <v>101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3"/>
    </row>
    <row r="97" spans="1:13" ht="18.75" customHeight="1">
      <c r="A97" s="12" t="s">
        <v>102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103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104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ht="18.75" customHeight="1">
      <c r="A100" s="12" t="s">
        <v>105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52"/>
    </row>
    <row r="101" spans="1:13" ht="18.75" customHeight="1">
      <c r="A101" s="12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f t="shared" si="16"/>
        <v>0</v>
      </c>
      <c r="M101" s="52"/>
    </row>
    <row r="102" spans="1:13" s="67" customFormat="1" ht="18.75" customHeight="1">
      <c r="A102" s="60" t="s">
        <v>107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f t="shared" si="16"/>
        <v>0</v>
      </c>
      <c r="M102" s="66"/>
    </row>
    <row r="103" spans="1:13" ht="18.75" customHeight="1">
      <c r="A103" s="60" t="s">
        <v>108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31">
        <f t="shared" si="16"/>
        <v>0</v>
      </c>
      <c r="M103" s="52"/>
    </row>
    <row r="104" spans="1:13" ht="18.75" customHeight="1">
      <c r="A104" s="60" t="s">
        <v>109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31">
        <f t="shared" si="16"/>
        <v>0</v>
      </c>
      <c r="M104" s="52"/>
    </row>
    <row r="105" spans="1:13" ht="18.75" customHeight="1">
      <c r="A105" s="70" t="s">
        <v>110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111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f t="shared" si="16"/>
        <v>0</v>
      </c>
      <c r="M106" s="52"/>
    </row>
    <row r="107" spans="1:13" ht="18.75" customHeight="1">
      <c r="A107" s="15" t="s">
        <v>112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f t="shared" si="16"/>
        <v>0</v>
      </c>
      <c r="M107" s="52"/>
    </row>
    <row r="108" spans="1:13" ht="18.75" customHeight="1">
      <c r="A108" s="15" t="s">
        <v>113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63">
        <v>-23003.38</v>
      </c>
      <c r="J108" s="19">
        <v>0</v>
      </c>
      <c r="K108" s="19">
        <v>0</v>
      </c>
      <c r="L108" s="63">
        <f t="shared" si="16"/>
        <v>-23003.38</v>
      </c>
      <c r="M108" s="52"/>
    </row>
    <row r="109" spans="1:13" s="67" customFormat="1" ht="18.75" customHeight="1">
      <c r="A109" s="60" t="s">
        <v>114</v>
      </c>
      <c r="B109" s="19">
        <v>0</v>
      </c>
      <c r="C109" s="19">
        <v>0</v>
      </c>
      <c r="D109" s="57">
        <v>0</v>
      </c>
      <c r="E109" s="57">
        <v>0</v>
      </c>
      <c r="F109" s="57">
        <v>0</v>
      </c>
      <c r="G109" s="57">
        <v>0</v>
      </c>
      <c r="H109" s="57">
        <v>0</v>
      </c>
      <c r="I109" s="57">
        <v>0</v>
      </c>
      <c r="J109" s="57">
        <v>0</v>
      </c>
      <c r="K109" s="57">
        <v>0</v>
      </c>
      <c r="L109" s="57">
        <v>0</v>
      </c>
      <c r="M109" s="66"/>
    </row>
    <row r="110" spans="1:13" ht="18.75" customHeight="1">
      <c r="A110" s="15"/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/>
      <c r="M110" s="52"/>
    </row>
    <row r="111" spans="1:13" ht="18.75" customHeight="1">
      <c r="A111" s="16" t="s">
        <v>115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f t="shared" si="16"/>
        <v>0</v>
      </c>
      <c r="M111" s="52"/>
    </row>
    <row r="112" spans="1:13" ht="18.75" customHeight="1">
      <c r="A112" s="16" t="s">
        <v>116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f t="shared" si="16"/>
        <v>0</v>
      </c>
      <c r="M112" s="53"/>
    </row>
    <row r="113" spans="1:13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31">
        <f t="shared" si="16"/>
        <v>0</v>
      </c>
      <c r="M113" s="51"/>
    </row>
    <row r="114" spans="1:13" ht="18.75" customHeight="1">
      <c r="A114" s="16" t="s">
        <v>117</v>
      </c>
      <c r="B114" s="24">
        <f aca="true" t="shared" si="20" ref="B114:H114">+B115+B116</f>
        <v>1770141.89</v>
      </c>
      <c r="C114" s="24">
        <f t="shared" si="20"/>
        <v>2672983.97</v>
      </c>
      <c r="D114" s="24">
        <f t="shared" si="20"/>
        <v>2980607.01</v>
      </c>
      <c r="E114" s="24">
        <f t="shared" si="20"/>
        <v>1641107.25</v>
      </c>
      <c r="F114" s="24">
        <f t="shared" si="20"/>
        <v>1465551.9400000002</v>
      </c>
      <c r="G114" s="24">
        <f t="shared" si="20"/>
        <v>3216115.82</v>
      </c>
      <c r="H114" s="24">
        <f t="shared" si="20"/>
        <v>1667823.0200000003</v>
      </c>
      <c r="I114" s="24">
        <f>+I115+I116</f>
        <v>494314.47</v>
      </c>
      <c r="J114" s="24">
        <f>+J115+J116</f>
        <v>1023100.98</v>
      </c>
      <c r="K114" s="24">
        <f>+K115+K116</f>
        <v>800823.1599999999</v>
      </c>
      <c r="L114" s="45">
        <f t="shared" si="16"/>
        <v>17732569.51</v>
      </c>
      <c r="M114" s="72"/>
    </row>
    <row r="115" spans="1:13" ht="18" customHeight="1">
      <c r="A115" s="16" t="s">
        <v>118</v>
      </c>
      <c r="B115" s="24">
        <f aca="true" t="shared" si="21" ref="B115:K115">+B50+B67+B74+B111</f>
        <v>1753194.0299999998</v>
      </c>
      <c r="C115" s="24">
        <f t="shared" si="21"/>
        <v>2649521.0700000003</v>
      </c>
      <c r="D115" s="24">
        <f t="shared" si="21"/>
        <v>2956688.4499999997</v>
      </c>
      <c r="E115" s="24">
        <f t="shared" si="21"/>
        <v>1617670.81</v>
      </c>
      <c r="F115" s="24">
        <f t="shared" si="21"/>
        <v>1451159.0100000002</v>
      </c>
      <c r="G115" s="24">
        <f t="shared" si="21"/>
        <v>3192619.29</v>
      </c>
      <c r="H115" s="24">
        <f t="shared" si="21"/>
        <v>1651068.1600000001</v>
      </c>
      <c r="I115" s="24">
        <f t="shared" si="21"/>
        <v>494314.47</v>
      </c>
      <c r="J115" s="24">
        <f t="shared" si="21"/>
        <v>1009125.86</v>
      </c>
      <c r="K115" s="24">
        <f t="shared" si="21"/>
        <v>800823.1599999999</v>
      </c>
      <c r="L115" s="45">
        <f t="shared" si="16"/>
        <v>17576184.31</v>
      </c>
      <c r="M115" s="51"/>
    </row>
    <row r="116" spans="1:13" ht="18.75" customHeight="1">
      <c r="A116" s="16" t="s">
        <v>119</v>
      </c>
      <c r="B116" s="24">
        <f aca="true" t="shared" si="22" ref="B116:K116">IF(+B62+B112+B117&lt;0,0,(B62+B112+B117))</f>
        <v>16947.86</v>
      </c>
      <c r="C116" s="24">
        <f t="shared" si="22"/>
        <v>23462.9</v>
      </c>
      <c r="D116" s="24">
        <f t="shared" si="22"/>
        <v>23918.56</v>
      </c>
      <c r="E116" s="24">
        <f t="shared" si="22"/>
        <v>23436.44</v>
      </c>
      <c r="F116" s="24">
        <f t="shared" si="22"/>
        <v>14392.93</v>
      </c>
      <c r="G116" s="24">
        <f t="shared" si="22"/>
        <v>23496.53</v>
      </c>
      <c r="H116" s="24">
        <f t="shared" si="22"/>
        <v>16754.86</v>
      </c>
      <c r="I116" s="19">
        <f t="shared" si="22"/>
        <v>0</v>
      </c>
      <c r="J116" s="24">
        <f t="shared" si="22"/>
        <v>13975.12</v>
      </c>
      <c r="K116" s="24">
        <f t="shared" si="22"/>
        <v>0</v>
      </c>
      <c r="L116" s="45">
        <f t="shared" si="16"/>
        <v>156385.2</v>
      </c>
      <c r="M116" s="73"/>
    </row>
    <row r="117" spans="1:14" ht="18.75" customHeight="1">
      <c r="A117" s="16" t="s">
        <v>120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31">
        <f>SUM(B117:J117)</f>
        <v>0</v>
      </c>
      <c r="N117" s="54"/>
    </row>
    <row r="118" spans="1:12" ht="18.75" customHeight="1">
      <c r="A118" s="16" t="s">
        <v>121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31">
        <f>SUM(B118:J118)</f>
        <v>0</v>
      </c>
    </row>
    <row r="119" spans="1:12" ht="18.75" customHeight="1">
      <c r="A119" s="2"/>
      <c r="B119" s="20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/>
      <c r="L119" s="20"/>
    </row>
    <row r="120" spans="1:12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ht="18.75" customHeight="1">
      <c r="A121" s="8"/>
      <c r="B121" s="43">
        <v>0</v>
      </c>
      <c r="C121" s="43">
        <v>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/>
      <c r="L121" s="43"/>
    </row>
    <row r="122" spans="1:13" ht="18.75" customHeight="1">
      <c r="A122" s="25" t="s">
        <v>122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/>
      <c r="L122" s="39">
        <f>SUM(L123:L143)</f>
        <v>17732569.520000003</v>
      </c>
      <c r="M122" s="51"/>
    </row>
    <row r="123" spans="1:12" ht="18.75" customHeight="1">
      <c r="A123" s="26" t="s">
        <v>123</v>
      </c>
      <c r="B123" s="27">
        <v>222366.53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/>
      <c r="L123" s="39">
        <f>SUM(B123:K123)</f>
        <v>222366.53</v>
      </c>
    </row>
    <row r="124" spans="1:12" ht="18.75" customHeight="1">
      <c r="A124" s="26" t="s">
        <v>124</v>
      </c>
      <c r="B124" s="27">
        <v>1547775.35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/>
      <c r="L124" s="39">
        <f>SUM(B124:K124)</f>
        <v>1547775.35</v>
      </c>
    </row>
    <row r="125" spans="1:12" ht="18.75" customHeight="1">
      <c r="A125" s="26" t="s">
        <v>125</v>
      </c>
      <c r="B125" s="38">
        <v>0</v>
      </c>
      <c r="C125" s="27">
        <v>2672983.97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/>
      <c r="L125" s="39">
        <f>SUM(B125:K125)</f>
        <v>2672983.97</v>
      </c>
    </row>
    <row r="126" spans="1:12" ht="18.75" customHeight="1">
      <c r="A126" s="26" t="s">
        <v>126</v>
      </c>
      <c r="B126" s="38">
        <v>0</v>
      </c>
      <c r="C126" s="38">
        <v>0</v>
      </c>
      <c r="D126" s="27">
        <v>2773638.84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/>
      <c r="L126" s="39">
        <f aca="true" t="shared" si="23" ref="L126:L143">SUM(B126:K126)</f>
        <v>2773638.84</v>
      </c>
    </row>
    <row r="127" spans="1:12" ht="18.75" customHeight="1">
      <c r="A127" s="26" t="s">
        <v>127</v>
      </c>
      <c r="B127" s="38">
        <v>0</v>
      </c>
      <c r="C127" s="38">
        <v>0</v>
      </c>
      <c r="D127" s="27">
        <v>206968.19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/>
      <c r="L127" s="39">
        <f t="shared" si="23"/>
        <v>206968.19</v>
      </c>
    </row>
    <row r="128" spans="1:12" ht="18.75" customHeight="1">
      <c r="A128" s="26" t="s">
        <v>128</v>
      </c>
      <c r="B128" s="38">
        <v>0</v>
      </c>
      <c r="C128" s="38">
        <v>0</v>
      </c>
      <c r="D128" s="38">
        <v>0</v>
      </c>
      <c r="E128" s="27">
        <v>1624696.18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/>
      <c r="L128" s="39">
        <f t="shared" si="23"/>
        <v>1624696.18</v>
      </c>
    </row>
    <row r="129" spans="1:12" ht="18.75" customHeight="1">
      <c r="A129" s="26" t="s">
        <v>129</v>
      </c>
      <c r="B129" s="38">
        <v>0</v>
      </c>
      <c r="C129" s="38">
        <v>0</v>
      </c>
      <c r="D129" s="38">
        <v>0</v>
      </c>
      <c r="E129" s="27">
        <v>16411.07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/>
      <c r="L129" s="39">
        <f t="shared" si="23"/>
        <v>16411.07</v>
      </c>
    </row>
    <row r="130" spans="1:12" ht="18.75" customHeight="1">
      <c r="A130" s="26" t="s">
        <v>130</v>
      </c>
      <c r="B130" s="38">
        <v>0</v>
      </c>
      <c r="C130" s="38">
        <v>0</v>
      </c>
      <c r="D130" s="38">
        <v>0</v>
      </c>
      <c r="E130" s="38">
        <v>0</v>
      </c>
      <c r="F130" s="27">
        <v>452267.81</v>
      </c>
      <c r="G130" s="38">
        <v>0</v>
      </c>
      <c r="H130" s="38">
        <v>0</v>
      </c>
      <c r="I130" s="38">
        <v>0</v>
      </c>
      <c r="J130" s="38">
        <v>0</v>
      </c>
      <c r="K130" s="38"/>
      <c r="L130" s="39">
        <f t="shared" si="23"/>
        <v>452267.81</v>
      </c>
    </row>
    <row r="131" spans="1:12" ht="18.75" customHeight="1">
      <c r="A131" s="26" t="s">
        <v>131</v>
      </c>
      <c r="B131" s="38">
        <v>0</v>
      </c>
      <c r="C131" s="38">
        <v>0</v>
      </c>
      <c r="D131" s="38">
        <v>0</v>
      </c>
      <c r="E131" s="38">
        <v>0</v>
      </c>
      <c r="F131" s="27">
        <v>0</v>
      </c>
      <c r="G131" s="38">
        <v>0</v>
      </c>
      <c r="H131" s="38">
        <v>0</v>
      </c>
      <c r="I131" s="38">
        <v>0</v>
      </c>
      <c r="J131" s="38">
        <v>0</v>
      </c>
      <c r="K131" s="38"/>
      <c r="L131" s="39">
        <f t="shared" si="23"/>
        <v>0</v>
      </c>
    </row>
    <row r="132" spans="1:12" ht="18.75" customHeight="1">
      <c r="A132" s="26" t="s">
        <v>132</v>
      </c>
      <c r="B132" s="38">
        <v>0</v>
      </c>
      <c r="C132" s="38">
        <v>0</v>
      </c>
      <c r="D132" s="38">
        <v>0</v>
      </c>
      <c r="E132" s="38">
        <v>0</v>
      </c>
      <c r="F132" s="27">
        <v>111098.57</v>
      </c>
      <c r="G132" s="38">
        <v>0</v>
      </c>
      <c r="H132" s="38">
        <v>0</v>
      </c>
      <c r="I132" s="38">
        <v>0</v>
      </c>
      <c r="J132" s="38">
        <v>0</v>
      </c>
      <c r="K132" s="38"/>
      <c r="L132" s="39">
        <f t="shared" si="23"/>
        <v>111098.57</v>
      </c>
    </row>
    <row r="133" spans="1:12" ht="18.75" customHeight="1">
      <c r="A133" s="26" t="s">
        <v>133</v>
      </c>
      <c r="B133" s="64">
        <v>0</v>
      </c>
      <c r="C133" s="64">
        <v>0</v>
      </c>
      <c r="D133" s="64">
        <v>0</v>
      </c>
      <c r="E133" s="64">
        <v>0</v>
      </c>
      <c r="F133" s="65">
        <v>902185.55</v>
      </c>
      <c r="G133" s="64">
        <v>0</v>
      </c>
      <c r="H133" s="64">
        <v>0</v>
      </c>
      <c r="I133" s="64">
        <v>0</v>
      </c>
      <c r="J133" s="64">
        <v>0</v>
      </c>
      <c r="K133" s="64"/>
      <c r="L133" s="39">
        <f t="shared" si="23"/>
        <v>902185.55</v>
      </c>
    </row>
    <row r="134" spans="1:12" ht="18.75" customHeight="1">
      <c r="A134" s="26" t="s">
        <v>134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942658.26</v>
      </c>
      <c r="H134" s="38">
        <v>0</v>
      </c>
      <c r="I134" s="38">
        <v>0</v>
      </c>
      <c r="J134" s="38">
        <v>0</v>
      </c>
      <c r="K134" s="38"/>
      <c r="L134" s="39">
        <f t="shared" si="23"/>
        <v>942658.26</v>
      </c>
    </row>
    <row r="135" spans="1:12" ht="18.75" customHeight="1">
      <c r="A135" s="26" t="s">
        <v>135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74503.37</v>
      </c>
      <c r="H135" s="38">
        <v>0</v>
      </c>
      <c r="I135" s="38">
        <v>0</v>
      </c>
      <c r="J135" s="38">
        <v>0</v>
      </c>
      <c r="K135" s="38"/>
      <c r="L135" s="39">
        <f t="shared" si="23"/>
        <v>74503.37</v>
      </c>
    </row>
    <row r="136" spans="1:12" ht="18.75" customHeight="1">
      <c r="A136" s="26" t="s">
        <v>136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27">
        <v>444695.37</v>
      </c>
      <c r="H136" s="38">
        <v>0</v>
      </c>
      <c r="I136" s="38">
        <v>0</v>
      </c>
      <c r="J136" s="38">
        <v>0</v>
      </c>
      <c r="K136" s="38"/>
      <c r="L136" s="39">
        <f t="shared" si="23"/>
        <v>444695.37</v>
      </c>
    </row>
    <row r="137" spans="1:12" ht="18.75" customHeight="1">
      <c r="A137" s="26" t="s">
        <v>137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27">
        <v>465079.15</v>
      </c>
      <c r="H137" s="38">
        <v>0</v>
      </c>
      <c r="I137" s="38">
        <v>0</v>
      </c>
      <c r="J137" s="38">
        <v>0</v>
      </c>
      <c r="K137" s="38"/>
      <c r="L137" s="39">
        <f t="shared" si="23"/>
        <v>465079.15</v>
      </c>
    </row>
    <row r="138" spans="1:12" ht="18.75" customHeight="1">
      <c r="A138" s="26" t="s">
        <v>138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27">
        <v>1289179.67</v>
      </c>
      <c r="H138" s="38">
        <v>0</v>
      </c>
      <c r="I138" s="38">
        <v>0</v>
      </c>
      <c r="J138" s="38">
        <v>0</v>
      </c>
      <c r="K138" s="38"/>
      <c r="L138" s="39">
        <f t="shared" si="23"/>
        <v>1289179.67</v>
      </c>
    </row>
    <row r="139" spans="1:12" ht="18.75" customHeight="1">
      <c r="A139" s="26" t="s">
        <v>139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27">
        <v>583896.32</v>
      </c>
      <c r="I139" s="38">
        <v>0</v>
      </c>
      <c r="J139" s="38">
        <v>0</v>
      </c>
      <c r="K139" s="38"/>
      <c r="L139" s="39">
        <f t="shared" si="23"/>
        <v>583896.32</v>
      </c>
    </row>
    <row r="140" spans="1:12" ht="18.75" customHeight="1">
      <c r="A140" s="26" t="s">
        <v>140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27">
        <v>1083926.7</v>
      </c>
      <c r="I140" s="38">
        <v>0</v>
      </c>
      <c r="J140" s="38">
        <v>0</v>
      </c>
      <c r="K140" s="38"/>
      <c r="L140" s="39">
        <f t="shared" si="23"/>
        <v>1083926.7</v>
      </c>
    </row>
    <row r="141" spans="1:12" ht="18.75" customHeight="1">
      <c r="A141" s="26" t="s">
        <v>141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27">
        <v>494314.47</v>
      </c>
      <c r="J141" s="38">
        <v>0</v>
      </c>
      <c r="K141" s="38"/>
      <c r="L141" s="39">
        <f t="shared" si="23"/>
        <v>494314.47</v>
      </c>
    </row>
    <row r="142" spans="1:12" ht="18.75" customHeight="1">
      <c r="A142" s="26" t="s">
        <v>142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27">
        <v>1023100.98</v>
      </c>
      <c r="K142" s="38"/>
      <c r="L142" s="39">
        <f t="shared" si="23"/>
        <v>1023100.98</v>
      </c>
    </row>
    <row r="143" spans="1:12" ht="18.75" customHeight="1">
      <c r="A143" s="71" t="s">
        <v>143</v>
      </c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1">
        <v>800823.17</v>
      </c>
      <c r="L143" s="42">
        <f t="shared" si="23"/>
        <v>800823.17</v>
      </c>
    </row>
    <row r="144" spans="1:12" ht="18.75" customHeight="1">
      <c r="A144" s="69"/>
      <c r="B144" s="47">
        <v>0</v>
      </c>
      <c r="C144" s="47">
        <v>0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f>J114-J143</f>
        <v>1023100.98</v>
      </c>
      <c r="K144" s="47"/>
      <c r="L144" s="48"/>
    </row>
    <row r="145" ht="18" customHeight="1">
      <c r="A145" s="69"/>
    </row>
    <row r="146" ht="18" customHeight="1">
      <c r="A146" s="69"/>
    </row>
    <row r="147" ht="18" customHeight="1">
      <c r="A147" s="69"/>
    </row>
    <row r="148" ht="18" customHeight="1"/>
    <row r="149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2018-10-10T18:08:08Z</dcterms:modified>
  <cp:category/>
  <cp:version/>
  <cp:contentType/>
  <cp:contentStatus/>
</cp:coreProperties>
</file>