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<sst xmlns="http://schemas.openxmlformats.org/spreadsheetml/2006/main" count="147" uniqueCount="147">
  <si>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</si>
  <si>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</si>
  <si>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</si>
  <si>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</si>
  <si>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</si>
  <si>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</si>
  <si>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</si>
  <si>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</si>
  <si>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</si>
  <si>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</si>
  <si>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</si>
  <si>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</si>
  <si>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</si>
  <si>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</si>
  <si>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</si>
  <si>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</si>
  <si>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</si>
  <si>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</si>
  <si>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</si>
  <si>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</si>
  <si>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</si>
  <si>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</si>
  <si>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</si>
  <si>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</si>
  <si>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</si>
  <si>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</si>
  <si>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</si>
  <si>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</si>
  <si>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</si>
  <si>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</si>
  <si>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</si>
  <si>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</si>
  <si>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</si>
  <si>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</si>
  <si>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</si>
  <si>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</si>
  <si>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</si>
  <si>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</si>
  <si>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</si>
  <si>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</si>
  <si>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</si>
  <si>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</si>
  <si>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</si>
  <si>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</si>
  <si>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</si>
  <si>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</si>
  <si>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</si>
  <si>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</si>
  <si>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</si>
  <si>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</si>
  <si>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</si>
  <si>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</si>
  <si>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</si>
  <si>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</si>
  <si>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</si>
  <si>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</si>
  <si>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</si>
  <si>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</si>
  <si>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</si>
  <si>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</si>
  <si>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</si>
  <si>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</si>
  <si>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</si>
  <si>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</si>
  <si>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</si>
  <si>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</si>
  <si>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</si>
  <si>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</si>
  <si>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</si>
  <si>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</si>
  <si>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</si>
  <si>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</si>
  <si>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</si>
  <si>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</si>
  <si>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</si>
  <si>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</si>
  <si>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</si>
  <si>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</si>
  <si>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</si>
  <si>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</si>
  <si>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</si>
  <si>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</si>
  <si>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</si>
  <si>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</si>
  <si>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</si>
  <si>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</si>
  <si>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</si>
  <si>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</si>
  <si>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</si>
  <si>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</si>
  <si>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</si>
  <si>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</si>
  <si>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</si>
  <si>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</si>
  <si>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</si>
  <si>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</si>
  <si>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</si>
  <si>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</si>
  <si>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</si>
  <si>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</si>
  <si>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</si>
  <si>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</si>
  <si>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</si>
  <si>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</si>
  <si>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</si>
  <si>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</si>
  <si>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</si>
  <si>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</si>
  <si>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</si>
  <si>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</si>
  <si>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</si>
  <si>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</si>
  <si>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</si>
  <si>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</si>
  <si>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</si>
  <si>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</si>
  <si>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</si>
  <si>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</si>
  <si>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</si>
  <si>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</si>
  <si>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</si>
  <si>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</si>
  <si>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</si>
  <si>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</si>
  <si>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</si>
  <si>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</si>
  <si>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</si>
  <si>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</si>
  <si>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</si>
  <si>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</si>
  <si>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</si>
  <si>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</si>
  <si>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</si>
  <si>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</si>
  <si>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</si>
  <si>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</si>
  <si>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</si>
  <si>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</si>
  <si>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</si>
  <si>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</si>
  <si>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</si>
  <si>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</si>
  <si>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</si>
  <si>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</si>
  <si>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</si>
  <si>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</si>
  <si>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03/10/18 - VENCIMENTO 10/10/18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</si>
</sst>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603436</v>
      </c>
      <c r="C7" s="9">
        <f t="shared" si="0"/>
        <v>793072</v>
      </c>
      <c r="D7" s="9">
        <f t="shared" si="0"/>
        <v>783752</v>
      </c>
      <c r="E7" s="9">
        <f t="shared" si="0"/>
        <v>532953</v>
      </c>
      <c r="F7" s="9">
        <f t="shared" si="0"/>
        <v>458720</v>
      </c>
      <c r="G7" s="9">
        <f t="shared" si="0"/>
        <v>1202238</v>
      </c>
      <c r="H7" s="9">
        <f t="shared" si="0"/>
        <v>546185</v>
      </c>
      <c r="I7" s="9">
        <f t="shared" si="0"/>
        <v>125134</v>
      </c>
      <c r="J7" s="9">
        <f t="shared" si="0"/>
        <v>322746</v>
      </c>
      <c r="K7" s="9">
        <f t="shared" si="0"/>
        <v>260180</v>
      </c>
      <c r="L7" s="9">
        <f t="shared" si="0"/>
        <v>5628416</v>
      </c>
      <c r="M7" s="49"/>
    </row>
    <row r="8" spans="1:12" ht="17.25" customHeight="1">
      <c r="A8" s="10" t="s">
        <v>38</v>
      </c>
      <c r="B8" s="11">
        <f>B9+B12+B16</f>
        <v>289496</v>
      </c>
      <c r="C8" s="11">
        <f aca="true" t="shared" si="1" ref="C8:K8">C9+C12+C16</f>
        <v>391525</v>
      </c>
      <c r="D8" s="11">
        <f t="shared" si="1"/>
        <v>357440</v>
      </c>
      <c r="E8" s="11">
        <f t="shared" si="1"/>
        <v>265173</v>
      </c>
      <c r="F8" s="11">
        <f t="shared" si="1"/>
        <v>208599</v>
      </c>
      <c r="G8" s="11">
        <f t="shared" si="1"/>
        <v>578237</v>
      </c>
      <c r="H8" s="11">
        <f t="shared" si="1"/>
        <v>287381</v>
      </c>
      <c r="I8" s="11">
        <f t="shared" si="1"/>
        <v>56211</v>
      </c>
      <c r="J8" s="11">
        <f t="shared" si="1"/>
        <v>146389</v>
      </c>
      <c r="K8" s="11">
        <f t="shared" si="1"/>
        <v>130130</v>
      </c>
      <c r="L8" s="11">
        <f aca="true" t="shared" si="2" ref="L8:L29">SUM(B8:K8)</f>
        <v>2710581</v>
      </c>
    </row>
    <row r="9" spans="1:12" ht="17.25" customHeight="1">
      <c r="A9" s="15" t="s">
        <v>16</v>
      </c>
      <c r="B9" s="13">
        <f>+B10+B11</f>
        <v>32747</v>
      </c>
      <c r="C9" s="13">
        <f aca="true" t="shared" si="3" ref="C9:K9">+C10+C11</f>
        <v>47048</v>
      </c>
      <c r="D9" s="13">
        <f t="shared" si="3"/>
        <v>38079</v>
      </c>
      <c r="E9" s="13">
        <f t="shared" si="3"/>
        <v>30069</v>
      </c>
      <c r="F9" s="13">
        <f t="shared" si="3"/>
        <v>18515</v>
      </c>
      <c r="G9" s="13">
        <f t="shared" si="3"/>
        <v>43975</v>
      </c>
      <c r="H9" s="13">
        <f t="shared" si="3"/>
        <v>40214</v>
      </c>
      <c r="I9" s="13">
        <f t="shared" si="3"/>
        <v>7298</v>
      </c>
      <c r="J9" s="13">
        <f t="shared" si="3"/>
        <v>14709</v>
      </c>
      <c r="K9" s="13">
        <f t="shared" si="3"/>
        <v>13650</v>
      </c>
      <c r="L9" s="11">
        <f t="shared" si="2"/>
        <v>286304</v>
      </c>
    </row>
    <row r="10" spans="1:12" ht="17.25" customHeight="1">
      <c r="A10" s="29" t="s">
        <v>17</v>
      </c>
      <c r="B10" s="13">
        <v>32747</v>
      </c>
      <c r="C10" s="13">
        <v>47048</v>
      </c>
      <c r="D10" s="13">
        <v>38079</v>
      </c>
      <c r="E10" s="13">
        <v>30069</v>
      </c>
      <c r="F10" s="13">
        <v>18515</v>
      </c>
      <c r="G10" s="13">
        <v>43975</v>
      </c>
      <c r="H10" s="13">
        <v>40214</v>
      </c>
      <c r="I10" s="13">
        <v>7298</v>
      </c>
      <c r="J10" s="13">
        <v>14709</v>
      </c>
      <c r="K10" s="13">
        <v>13650</v>
      </c>
      <c r="L10" s="11">
        <f t="shared" si="2"/>
        <v>286304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244141</v>
      </c>
      <c r="C12" s="17">
        <f t="shared" si="4"/>
        <v>326676</v>
      </c>
      <c r="D12" s="17">
        <f t="shared" si="4"/>
        <v>303888</v>
      </c>
      <c r="E12" s="17">
        <f t="shared" si="4"/>
        <v>223639</v>
      </c>
      <c r="F12" s="17">
        <f t="shared" si="4"/>
        <v>178295</v>
      </c>
      <c r="G12" s="17">
        <f t="shared" si="4"/>
        <v>502945</v>
      </c>
      <c r="H12" s="17">
        <f t="shared" si="4"/>
        <v>234630</v>
      </c>
      <c r="I12" s="17">
        <f t="shared" si="4"/>
        <v>46121</v>
      </c>
      <c r="J12" s="17">
        <f t="shared" si="4"/>
        <v>125054</v>
      </c>
      <c r="K12" s="17">
        <f t="shared" si="4"/>
        <v>110414</v>
      </c>
      <c r="L12" s="11">
        <f t="shared" si="2"/>
        <v>2295803</v>
      </c>
    </row>
    <row r="13" spans="1:14" s="67" customFormat="1" ht="17.25" customHeight="1">
      <c r="A13" s="74" t="s">
        <v>19</v>
      </c>
      <c r="B13" s="75">
        <v>110285</v>
      </c>
      <c r="C13" s="75">
        <v>154755</v>
      </c>
      <c r="D13" s="75">
        <v>149896</v>
      </c>
      <c r="E13" s="75">
        <v>105453</v>
      </c>
      <c r="F13" s="75">
        <v>85489</v>
      </c>
      <c r="G13" s="75">
        <v>224162</v>
      </c>
      <c r="H13" s="75">
        <v>100430</v>
      </c>
      <c r="I13" s="75">
        <v>23506</v>
      </c>
      <c r="J13" s="75">
        <v>61595</v>
      </c>
      <c r="K13" s="75">
        <v>49701</v>
      </c>
      <c r="L13" s="76">
        <f t="shared" si="2"/>
        <v>1065272</v>
      </c>
      <c r="M13" s="77"/>
      <c r="N13" s="78"/>
    </row>
    <row r="14" spans="1:13" s="67" customFormat="1" ht="17.25" customHeight="1">
      <c r="A14" s="74" t="s">
        <v>20</v>
      </c>
      <c r="B14" s="75">
        <v>117875</v>
      </c>
      <c r="C14" s="75">
        <v>146889</v>
      </c>
      <c r="D14" s="75">
        <v>136453</v>
      </c>
      <c r="E14" s="75">
        <v>102409</v>
      </c>
      <c r="F14" s="75">
        <v>82837</v>
      </c>
      <c r="G14" s="75">
        <v>251931</v>
      </c>
      <c r="H14" s="75">
        <v>110741</v>
      </c>
      <c r="I14" s="75">
        <v>18591</v>
      </c>
      <c r="J14" s="75">
        <v>57382</v>
      </c>
      <c r="K14" s="75">
        <v>54449</v>
      </c>
      <c r="L14" s="76">
        <f t="shared" si="2"/>
        <v>1079557</v>
      </c>
      <c r="M14" s="77"/>
    </row>
    <row r="15" spans="1:12" ht="17.25" customHeight="1">
      <c r="A15" s="14" t="s">
        <v>21</v>
      </c>
      <c r="B15" s="13">
        <v>15981</v>
      </c>
      <c r="C15" s="13">
        <v>25032</v>
      </c>
      <c r="D15" s="13">
        <v>17539</v>
      </c>
      <c r="E15" s="13">
        <v>15777</v>
      </c>
      <c r="F15" s="13">
        <v>9969</v>
      </c>
      <c r="G15" s="13">
        <v>26852</v>
      </c>
      <c r="H15" s="13">
        <v>23459</v>
      </c>
      <c r="I15" s="13">
        <v>4024</v>
      </c>
      <c r="J15" s="13">
        <v>6077</v>
      </c>
      <c r="K15" s="13">
        <v>6264</v>
      </c>
      <c r="L15" s="11">
        <f t="shared" si="2"/>
        <v>150974</v>
      </c>
    </row>
    <row r="16" spans="1:12" ht="17.25" customHeight="1">
      <c r="A16" s="15" t="s">
        <v>34</v>
      </c>
      <c r="B16" s="13">
        <f>B17+B18+B19</f>
        <v>12608</v>
      </c>
      <c r="C16" s="13">
        <f aca="true" t="shared" si="5" ref="C16:K16">C17+C18+C19</f>
        <v>17801</v>
      </c>
      <c r="D16" s="13">
        <f t="shared" si="5"/>
        <v>15473</v>
      </c>
      <c r="E16" s="13">
        <f t="shared" si="5"/>
        <v>11465</v>
      </c>
      <c r="F16" s="13">
        <f t="shared" si="5"/>
        <v>11789</v>
      </c>
      <c r="G16" s="13">
        <f t="shared" si="5"/>
        <v>31317</v>
      </c>
      <c r="H16" s="13">
        <f t="shared" si="5"/>
        <v>12537</v>
      </c>
      <c r="I16" s="13">
        <f t="shared" si="5"/>
        <v>2792</v>
      </c>
      <c r="J16" s="13">
        <f t="shared" si="5"/>
        <v>6626</v>
      </c>
      <c r="K16" s="13">
        <f t="shared" si="5"/>
        <v>6066</v>
      </c>
      <c r="L16" s="11">
        <f t="shared" si="2"/>
        <v>128474</v>
      </c>
    </row>
    <row r="17" spans="1:12" ht="17.25" customHeight="1">
      <c r="A17" s="14" t="s">
        <v>35</v>
      </c>
      <c r="B17" s="13">
        <v>12572</v>
      </c>
      <c r="C17" s="13">
        <v>17766</v>
      </c>
      <c r="D17" s="13">
        <v>15456</v>
      </c>
      <c r="E17" s="13">
        <v>11440</v>
      </c>
      <c r="F17" s="13">
        <v>11761</v>
      </c>
      <c r="G17" s="13">
        <v>31258</v>
      </c>
      <c r="H17" s="13">
        <v>12500</v>
      </c>
      <c r="I17" s="13">
        <v>2789</v>
      </c>
      <c r="J17" s="13">
        <v>6621</v>
      </c>
      <c r="K17" s="13">
        <v>6054</v>
      </c>
      <c r="L17" s="11">
        <f t="shared" si="2"/>
        <v>128217</v>
      </c>
    </row>
    <row r="18" spans="1:12" ht="17.25" customHeight="1">
      <c r="A18" s="14" t="s">
        <v>36</v>
      </c>
      <c r="B18" s="13">
        <v>29</v>
      </c>
      <c r="C18" s="13">
        <v>20</v>
      </c>
      <c r="D18" s="13">
        <v>13</v>
      </c>
      <c r="E18" s="13">
        <v>20</v>
      </c>
      <c r="F18" s="13">
        <v>15</v>
      </c>
      <c r="G18" s="13">
        <v>31</v>
      </c>
      <c r="H18" s="13">
        <v>29</v>
      </c>
      <c r="I18" s="13">
        <v>1</v>
      </c>
      <c r="J18" s="13">
        <v>1</v>
      </c>
      <c r="K18" s="13">
        <v>9</v>
      </c>
      <c r="L18" s="11">
        <f t="shared" si="2"/>
        <v>168</v>
      </c>
    </row>
    <row r="19" spans="1:12" ht="17.25" customHeight="1">
      <c r="A19" s="14" t="s">
        <v>37</v>
      </c>
      <c r="B19" s="13">
        <v>7</v>
      </c>
      <c r="C19" s="13">
        <v>15</v>
      </c>
      <c r="D19" s="13">
        <v>4</v>
      </c>
      <c r="E19" s="13">
        <v>5</v>
      </c>
      <c r="F19" s="13">
        <v>13</v>
      </c>
      <c r="G19" s="13">
        <v>28</v>
      </c>
      <c r="H19" s="13">
        <v>8</v>
      </c>
      <c r="I19" s="13">
        <v>2</v>
      </c>
      <c r="J19" s="13">
        <v>4</v>
      </c>
      <c r="K19" s="13">
        <v>3</v>
      </c>
      <c r="L19" s="11">
        <f t="shared" si="2"/>
        <v>89</v>
      </c>
    </row>
    <row r="20" spans="1:12" ht="17.25" customHeight="1">
      <c r="A20" s="16" t="s">
        <v>22</v>
      </c>
      <c r="B20" s="11">
        <f>+B21+B22+B23</f>
        <v>171349</v>
      </c>
      <c r="C20" s="11">
        <f aca="true" t="shared" si="6" ref="C20:K20">+C21+C22+C23</f>
        <v>197843</v>
      </c>
      <c r="D20" s="11">
        <f t="shared" si="6"/>
        <v>213838</v>
      </c>
      <c r="E20" s="11">
        <f t="shared" si="6"/>
        <v>137736</v>
      </c>
      <c r="F20" s="11">
        <f t="shared" si="6"/>
        <v>147032</v>
      </c>
      <c r="G20" s="11">
        <f t="shared" si="6"/>
        <v>408684</v>
      </c>
      <c r="H20" s="11">
        <f t="shared" si="6"/>
        <v>140690</v>
      </c>
      <c r="I20" s="11">
        <f t="shared" si="6"/>
        <v>34195</v>
      </c>
      <c r="J20" s="11">
        <f t="shared" si="6"/>
        <v>82885</v>
      </c>
      <c r="K20" s="11">
        <f t="shared" si="6"/>
        <v>69837</v>
      </c>
      <c r="L20" s="11">
        <f t="shared" si="2"/>
        <v>1604089</v>
      </c>
    </row>
    <row r="21" spans="1:13" s="67" customFormat="1" ht="17.25" customHeight="1">
      <c r="A21" s="60" t="s">
        <v>23</v>
      </c>
      <c r="B21" s="75">
        <v>86024</v>
      </c>
      <c r="C21" s="75">
        <v>108274</v>
      </c>
      <c r="D21" s="75">
        <v>120131</v>
      </c>
      <c r="E21" s="75">
        <v>74500</v>
      </c>
      <c r="F21" s="75">
        <v>79429</v>
      </c>
      <c r="G21" s="75">
        <v>201918</v>
      </c>
      <c r="H21" s="75">
        <v>73883</v>
      </c>
      <c r="I21" s="75">
        <v>20092</v>
      </c>
      <c r="J21" s="75">
        <v>45455</v>
      </c>
      <c r="K21" s="75">
        <v>34965</v>
      </c>
      <c r="L21" s="76">
        <f t="shared" si="2"/>
        <v>844671</v>
      </c>
      <c r="M21" s="77"/>
    </row>
    <row r="22" spans="1:13" s="67" customFormat="1" ht="17.25" customHeight="1">
      <c r="A22" s="60" t="s">
        <v>24</v>
      </c>
      <c r="B22" s="75">
        <v>78191</v>
      </c>
      <c r="C22" s="75">
        <v>80793</v>
      </c>
      <c r="D22" s="75">
        <v>86088</v>
      </c>
      <c r="E22" s="75">
        <v>57722</v>
      </c>
      <c r="F22" s="75">
        <v>62823</v>
      </c>
      <c r="G22" s="75">
        <v>193389</v>
      </c>
      <c r="H22" s="75">
        <v>58995</v>
      </c>
      <c r="I22" s="75">
        <v>12476</v>
      </c>
      <c r="J22" s="75">
        <v>34741</v>
      </c>
      <c r="K22" s="75">
        <v>32301</v>
      </c>
      <c r="L22" s="76">
        <f t="shared" si="2"/>
        <v>697519</v>
      </c>
      <c r="M22" s="77"/>
    </row>
    <row r="23" spans="1:12" ht="17.25" customHeight="1">
      <c r="A23" s="12" t="s">
        <v>25</v>
      </c>
      <c r="B23" s="13">
        <v>7134</v>
      </c>
      <c r="C23" s="13">
        <v>8776</v>
      </c>
      <c r="D23" s="13">
        <v>7619</v>
      </c>
      <c r="E23" s="13">
        <v>5514</v>
      </c>
      <c r="F23" s="13">
        <v>4780</v>
      </c>
      <c r="G23" s="13">
        <v>13377</v>
      </c>
      <c r="H23" s="13">
        <v>7812</v>
      </c>
      <c r="I23" s="13">
        <v>1627</v>
      </c>
      <c r="J23" s="13">
        <v>2689</v>
      </c>
      <c r="K23" s="13">
        <v>2571</v>
      </c>
      <c r="L23" s="11">
        <f t="shared" si="2"/>
        <v>61899</v>
      </c>
    </row>
    <row r="24" spans="1:13" ht="17.25" customHeight="1">
      <c r="A24" s="16" t="s">
        <v>26</v>
      </c>
      <c r="B24" s="13">
        <f>+B25+B26</f>
        <v>142591</v>
      </c>
      <c r="C24" s="13">
        <f aca="true" t="shared" si="7" ref="C24:K24">+C25+C26</f>
        <v>203704</v>
      </c>
      <c r="D24" s="13">
        <f t="shared" si="7"/>
        <v>212474</v>
      </c>
      <c r="E24" s="13">
        <f t="shared" si="7"/>
        <v>130044</v>
      </c>
      <c r="F24" s="13">
        <f t="shared" si="7"/>
        <v>103089</v>
      </c>
      <c r="G24" s="13">
        <f t="shared" si="7"/>
        <v>215317</v>
      </c>
      <c r="H24" s="13">
        <f t="shared" si="7"/>
        <v>110565</v>
      </c>
      <c r="I24" s="13">
        <f t="shared" si="7"/>
        <v>34728</v>
      </c>
      <c r="J24" s="13">
        <f t="shared" si="7"/>
        <v>93472</v>
      </c>
      <c r="K24" s="13">
        <f t="shared" si="7"/>
        <v>60213</v>
      </c>
      <c r="L24" s="11">
        <f t="shared" si="2"/>
        <v>1306197</v>
      </c>
      <c r="M24" s="50"/>
    </row>
    <row r="25" spans="1:13" ht="17.25" customHeight="1">
      <c r="A25" s="12" t="s">
        <v>39</v>
      </c>
      <c r="B25" s="13">
        <v>77659</v>
      </c>
      <c r="C25" s="13">
        <v>114096</v>
      </c>
      <c r="D25" s="13">
        <v>124374</v>
      </c>
      <c r="E25" s="13">
        <v>77264</v>
      </c>
      <c r="F25" s="13">
        <v>56355</v>
      </c>
      <c r="G25" s="13">
        <v>120478</v>
      </c>
      <c r="H25" s="13">
        <v>62266</v>
      </c>
      <c r="I25" s="13">
        <v>22594</v>
      </c>
      <c r="J25" s="13">
        <v>52030</v>
      </c>
      <c r="K25" s="13">
        <v>33039</v>
      </c>
      <c r="L25" s="11">
        <f t="shared" si="2"/>
        <v>740155</v>
      </c>
      <c r="M25" s="49"/>
    </row>
    <row r="26" spans="1:13" ht="17.25" customHeight="1">
      <c r="A26" s="12" t="s">
        <v>40</v>
      </c>
      <c r="B26" s="13">
        <v>64932</v>
      </c>
      <c r="C26" s="13">
        <v>89608</v>
      </c>
      <c r="D26" s="13">
        <v>88100</v>
      </c>
      <c r="E26" s="13">
        <v>52780</v>
      </c>
      <c r="F26" s="13">
        <v>46734</v>
      </c>
      <c r="G26" s="13">
        <v>94839</v>
      </c>
      <c r="H26" s="13">
        <v>48299</v>
      </c>
      <c r="I26" s="13">
        <v>12134</v>
      </c>
      <c r="J26" s="13">
        <v>41442</v>
      </c>
      <c r="K26" s="13">
        <v>27174</v>
      </c>
      <c r="L26" s="11">
        <f t="shared" si="2"/>
        <v>566042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7549</v>
      </c>
      <c r="I27" s="11">
        <v>0</v>
      </c>
      <c r="J27" s="11">
        <v>0</v>
      </c>
      <c r="K27" s="11">
        <v>0</v>
      </c>
      <c r="L27" s="11">
        <f t="shared" si="2"/>
        <v>7549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70</v>
      </c>
      <c r="L29" s="11">
        <f t="shared" si="2"/>
        <v>70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9471.21</v>
      </c>
      <c r="I37" s="19">
        <v>0</v>
      </c>
      <c r="J37" s="19">
        <v>0</v>
      </c>
      <c r="K37" s="19">
        <v>0</v>
      </c>
      <c r="L37" s="23">
        <f>SUM(B37:K37)</f>
        <v>9471.21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1962351.23</v>
      </c>
      <c r="C49" s="22">
        <f aca="true" t="shared" si="11" ref="C49:H49">+C50+C62</f>
        <v>2883521.37</v>
      </c>
      <c r="D49" s="22">
        <f t="shared" si="11"/>
        <v>3142179.36</v>
      </c>
      <c r="E49" s="22">
        <f t="shared" si="11"/>
        <v>1864205.9</v>
      </c>
      <c r="F49" s="22">
        <f t="shared" si="11"/>
        <v>1635450.64</v>
      </c>
      <c r="G49" s="22">
        <f t="shared" si="11"/>
        <v>3494978.4899999998</v>
      </c>
      <c r="H49" s="22">
        <f t="shared" si="11"/>
        <v>1832918.09</v>
      </c>
      <c r="I49" s="22">
        <f>+I50+I62</f>
        <v>652726.0499999999</v>
      </c>
      <c r="J49" s="22">
        <f>+J50+J62</f>
        <v>1092616.8</v>
      </c>
      <c r="K49" s="22">
        <f>+K50+K62</f>
        <v>842548.17</v>
      </c>
      <c r="L49" s="22">
        <f aca="true" t="shared" si="12" ref="L49:L62">SUM(B49:K49)</f>
        <v>19403496.100000005</v>
      </c>
    </row>
    <row r="50" spans="1:12" ht="17.25" customHeight="1">
      <c r="A50" s="16" t="s">
        <v>60</v>
      </c>
      <c r="B50" s="23">
        <f>SUM(B51:B61)</f>
        <v>1945403.3699999999</v>
      </c>
      <c r="C50" s="23">
        <f aca="true" t="shared" si="13" ref="C50:K50">SUM(C51:C61)</f>
        <v>2860058.47</v>
      </c>
      <c r="D50" s="23">
        <f t="shared" si="13"/>
        <v>3118260.8</v>
      </c>
      <c r="E50" s="23">
        <f t="shared" si="13"/>
        <v>1840769.46</v>
      </c>
      <c r="F50" s="23">
        <f t="shared" si="13"/>
        <v>1621057.71</v>
      </c>
      <c r="G50" s="23">
        <f t="shared" si="13"/>
        <v>3471481.96</v>
      </c>
      <c r="H50" s="23">
        <f t="shared" si="13"/>
        <v>1816163.23</v>
      </c>
      <c r="I50" s="23">
        <f t="shared" si="13"/>
        <v>652726.0499999999</v>
      </c>
      <c r="J50" s="23">
        <f t="shared" si="13"/>
        <v>1078641.68</v>
      </c>
      <c r="K50" s="23">
        <f t="shared" si="13"/>
        <v>842548.17</v>
      </c>
      <c r="L50" s="23">
        <f t="shared" si="12"/>
        <v>19247110.900000002</v>
      </c>
    </row>
    <row r="51" spans="1:12" ht="17.25" customHeight="1">
      <c r="A51" s="34" t="s">
        <v>61</v>
      </c>
      <c r="B51" s="23">
        <f aca="true" t="shared" si="14" ref="B51:H51">ROUND(B32*B7,2)</f>
        <v>1902211.3</v>
      </c>
      <c r="C51" s="23">
        <f t="shared" si="14"/>
        <v>2797402.87</v>
      </c>
      <c r="D51" s="23">
        <f t="shared" si="14"/>
        <v>3045111.65</v>
      </c>
      <c r="E51" s="23">
        <f t="shared" si="14"/>
        <v>1799995.46</v>
      </c>
      <c r="F51" s="23">
        <f t="shared" si="14"/>
        <v>1566299.44</v>
      </c>
      <c r="G51" s="23">
        <f t="shared" si="14"/>
        <v>3390792.06</v>
      </c>
      <c r="H51" s="23">
        <f t="shared" si="14"/>
        <v>1766307.67</v>
      </c>
      <c r="I51" s="23">
        <f>ROUND(I32*I7,2)</f>
        <v>651660.33</v>
      </c>
      <c r="J51" s="23">
        <f>ROUND(J32*J7,2)</f>
        <v>1052797.45</v>
      </c>
      <c r="K51" s="23">
        <f>ROUND(K32*K7,2)</f>
        <v>837493.4</v>
      </c>
      <c r="L51" s="23">
        <f t="shared" si="12"/>
        <v>18810071.63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9471.21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9471.21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3150.17</v>
      </c>
      <c r="L59" s="23">
        <f t="shared" si="12"/>
        <v>3150.17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23496.53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156385.2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-206030.34000000003</v>
      </c>
      <c r="C66" s="35">
        <f t="shared" si="15"/>
        <v>-214114.82</v>
      </c>
      <c r="D66" s="35">
        <f t="shared" si="15"/>
        <v>-197146.12</v>
      </c>
      <c r="E66" s="35">
        <f t="shared" si="15"/>
        <v>-255776.66</v>
      </c>
      <c r="F66" s="35">
        <f t="shared" si="15"/>
        <v>-184322.62</v>
      </c>
      <c r="G66" s="35">
        <f t="shared" si="15"/>
        <v>-303289.68</v>
      </c>
      <c r="H66" s="35">
        <f t="shared" si="15"/>
        <v>-174524.18</v>
      </c>
      <c r="I66" s="35">
        <f t="shared" si="15"/>
        <v>-163880.88</v>
      </c>
      <c r="J66" s="35">
        <f t="shared" si="15"/>
        <v>-68741.91</v>
      </c>
      <c r="K66" s="35">
        <f t="shared" si="15"/>
        <v>-61770.65</v>
      </c>
      <c r="L66" s="35">
        <f aca="true" t="shared" si="16" ref="L66:L116">SUM(B66:K66)</f>
        <v>-1829597.8599999996</v>
      </c>
    </row>
    <row r="67" spans="1:12" ht="18.75" customHeight="1">
      <c r="A67" s="16" t="s">
        <v>73</v>
      </c>
      <c r="B67" s="35">
        <f aca="true" t="shared" si="17" ref="B67:K67">B68+B69+B70+B71+B72+B73</f>
        <v>-192178.98</v>
      </c>
      <c r="C67" s="35">
        <f t="shared" si="17"/>
        <v>-193987.06</v>
      </c>
      <c r="D67" s="35">
        <f t="shared" si="17"/>
        <v>-177069.73</v>
      </c>
      <c r="E67" s="35">
        <f t="shared" si="17"/>
        <v>-242446.66</v>
      </c>
      <c r="F67" s="35">
        <f t="shared" si="17"/>
        <v>-172514.44</v>
      </c>
      <c r="G67" s="35">
        <f t="shared" si="17"/>
        <v>-273375.58999999997</v>
      </c>
      <c r="H67" s="35">
        <f t="shared" si="17"/>
        <v>-160856</v>
      </c>
      <c r="I67" s="35">
        <f t="shared" si="17"/>
        <v>-29192</v>
      </c>
      <c r="J67" s="35">
        <f t="shared" si="17"/>
        <v>-58836</v>
      </c>
      <c r="K67" s="35">
        <f t="shared" si="17"/>
        <v>-54880</v>
      </c>
      <c r="L67" s="35">
        <f t="shared" si="16"/>
        <v>-1555336.46</v>
      </c>
    </row>
    <row r="68" spans="1:13" s="67" customFormat="1" ht="18.75" customHeight="1">
      <c r="A68" s="60" t="s">
        <v>144</v>
      </c>
      <c r="B68" s="63">
        <f>-ROUND(B9*$D$3,2)</f>
        <v>-130988</v>
      </c>
      <c r="C68" s="63">
        <f aca="true" t="shared" si="18" ref="C68:J68">-ROUND(C9*$D$3,2)</f>
        <v>-188192</v>
      </c>
      <c r="D68" s="63">
        <f t="shared" si="18"/>
        <v>-152316</v>
      </c>
      <c r="E68" s="63">
        <f t="shared" si="18"/>
        <v>-120276</v>
      </c>
      <c r="F68" s="63">
        <f t="shared" si="18"/>
        <v>-74060</v>
      </c>
      <c r="G68" s="63">
        <f t="shared" si="18"/>
        <v>-175900</v>
      </c>
      <c r="H68" s="63">
        <f t="shared" si="18"/>
        <v>-160856</v>
      </c>
      <c r="I68" s="63">
        <f t="shared" si="18"/>
        <v>-29192</v>
      </c>
      <c r="J68" s="63">
        <f t="shared" si="18"/>
        <v>-58836</v>
      </c>
      <c r="K68" s="63">
        <f>-ROUND((K9+K29)*$D$3,2)</f>
        <v>-54880</v>
      </c>
      <c r="L68" s="63">
        <f t="shared" si="16"/>
        <v>-1145496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-496</v>
      </c>
      <c r="C70" s="35">
        <v>-328</v>
      </c>
      <c r="D70" s="35">
        <v>-240</v>
      </c>
      <c r="E70" s="35">
        <v>-540</v>
      </c>
      <c r="F70" s="35">
        <v>-488</v>
      </c>
      <c r="G70" s="35">
        <v>-264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-2356</v>
      </c>
    </row>
    <row r="71" spans="1:12" ht="18.75" customHeight="1">
      <c r="A71" s="12" t="s">
        <v>76</v>
      </c>
      <c r="B71" s="35">
        <v>-3856</v>
      </c>
      <c r="C71" s="35">
        <v>-1148</v>
      </c>
      <c r="D71" s="35">
        <v>-1176</v>
      </c>
      <c r="E71" s="35">
        <v>-2044</v>
      </c>
      <c r="F71" s="35">
        <v>-1064</v>
      </c>
      <c r="G71" s="35">
        <v>-1008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-10296</v>
      </c>
    </row>
    <row r="72" spans="1:12" ht="18.75" customHeight="1">
      <c r="A72" s="12" t="s">
        <v>77</v>
      </c>
      <c r="B72" s="35">
        <v>-56838.98</v>
      </c>
      <c r="C72" s="35">
        <v>-4319.06</v>
      </c>
      <c r="D72" s="35">
        <v>-23337.73</v>
      </c>
      <c r="E72" s="35">
        <v>-119586.66</v>
      </c>
      <c r="F72" s="35">
        <v>-96902.44</v>
      </c>
      <c r="G72" s="35">
        <v>-96203.59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-397188.45999999996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1756320.89</v>
      </c>
      <c r="C114" s="24">
        <f t="shared" si="20"/>
        <v>2669406.5500000003</v>
      </c>
      <c r="D114" s="24">
        <f t="shared" si="20"/>
        <v>2945033.2399999998</v>
      </c>
      <c r="E114" s="24">
        <f t="shared" si="20"/>
        <v>1608429.24</v>
      </c>
      <c r="F114" s="24">
        <f t="shared" si="20"/>
        <v>1451128.02</v>
      </c>
      <c r="G114" s="24">
        <f t="shared" si="20"/>
        <v>3191688.81</v>
      </c>
      <c r="H114" s="24">
        <f t="shared" si="20"/>
        <v>1658393.9100000001</v>
      </c>
      <c r="I114" s="24">
        <f>+I115+I116</f>
        <v>488845.1699999999</v>
      </c>
      <c r="J114" s="24">
        <f>+J115+J116</f>
        <v>1023874.8899999999</v>
      </c>
      <c r="K114" s="24">
        <f>+K115+K116</f>
        <v>780777.52</v>
      </c>
      <c r="L114" s="45">
        <f t="shared" si="16"/>
        <v>17573898.24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1739373.0299999998</v>
      </c>
      <c r="C115" s="24">
        <f t="shared" si="21"/>
        <v>2645943.6500000004</v>
      </c>
      <c r="D115" s="24">
        <f t="shared" si="21"/>
        <v>2921114.6799999997</v>
      </c>
      <c r="E115" s="24">
        <f t="shared" si="21"/>
        <v>1584992.8</v>
      </c>
      <c r="F115" s="24">
        <f t="shared" si="21"/>
        <v>1436735.09</v>
      </c>
      <c r="G115" s="24">
        <f t="shared" si="21"/>
        <v>3168192.2800000003</v>
      </c>
      <c r="H115" s="24">
        <f t="shared" si="21"/>
        <v>1641639.05</v>
      </c>
      <c r="I115" s="24">
        <f t="shared" si="21"/>
        <v>488845.1699999999</v>
      </c>
      <c r="J115" s="24">
        <f t="shared" si="21"/>
        <v>1009899.7699999999</v>
      </c>
      <c r="K115" s="24">
        <f t="shared" si="21"/>
        <v>780777.52</v>
      </c>
      <c r="L115" s="45">
        <f t="shared" si="16"/>
        <v>17417513.040000003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23496.53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156385.2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17573898.240000002</v>
      </c>
      <c r="M122" s="51"/>
    </row>
    <row r="123" spans="1:12" ht="18.75" customHeight="1">
      <c r="A123" s="26" t="s">
        <v>123</v>
      </c>
      <c r="B123" s="27">
        <v>221678.38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221678.38</v>
      </c>
    </row>
    <row r="124" spans="1:12" ht="18.75" customHeight="1">
      <c r="A124" s="26" t="s">
        <v>124</v>
      </c>
      <c r="B124" s="27">
        <v>1534642.51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1534642.51</v>
      </c>
    </row>
    <row r="125" spans="1:12" ht="18.75" customHeight="1">
      <c r="A125" s="26" t="s">
        <v>125</v>
      </c>
      <c r="B125" s="38">
        <v>0</v>
      </c>
      <c r="C125" s="27">
        <v>2669406.54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2669406.54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2740555.22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2740555.22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204478.03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204478.03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1592344.95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1592344.95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16084.29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16084.29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451112.43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451112.43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109814.53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109814.53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890201.06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890201.06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935464.5</v>
      </c>
      <c r="H134" s="38">
        <v>0</v>
      </c>
      <c r="I134" s="38">
        <v>0</v>
      </c>
      <c r="J134" s="38">
        <v>0</v>
      </c>
      <c r="K134" s="38"/>
      <c r="L134" s="39">
        <f t="shared" si="23"/>
        <v>935464.5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74012.48</v>
      </c>
      <c r="H135" s="38">
        <v>0</v>
      </c>
      <c r="I135" s="38">
        <v>0</v>
      </c>
      <c r="J135" s="38">
        <v>0</v>
      </c>
      <c r="K135" s="38"/>
      <c r="L135" s="39">
        <f t="shared" si="23"/>
        <v>74012.48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440093.81</v>
      </c>
      <c r="H136" s="38">
        <v>0</v>
      </c>
      <c r="I136" s="38">
        <v>0</v>
      </c>
      <c r="J136" s="38">
        <v>0</v>
      </c>
      <c r="K136" s="38"/>
      <c r="L136" s="39">
        <f t="shared" si="23"/>
        <v>440093.81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468504.72</v>
      </c>
      <c r="H137" s="38">
        <v>0</v>
      </c>
      <c r="I137" s="38">
        <v>0</v>
      </c>
      <c r="J137" s="38">
        <v>0</v>
      </c>
      <c r="K137" s="38"/>
      <c r="L137" s="39">
        <f t="shared" si="23"/>
        <v>468504.72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1273613.29</v>
      </c>
      <c r="H138" s="38">
        <v>0</v>
      </c>
      <c r="I138" s="38">
        <v>0</v>
      </c>
      <c r="J138" s="38">
        <v>0</v>
      </c>
      <c r="K138" s="38"/>
      <c r="L138" s="39">
        <f t="shared" si="23"/>
        <v>1273613.29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578627.11</v>
      </c>
      <c r="I139" s="38">
        <v>0</v>
      </c>
      <c r="J139" s="38">
        <v>0</v>
      </c>
      <c r="K139" s="38"/>
      <c r="L139" s="39">
        <f t="shared" si="23"/>
        <v>578627.11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1079766.8</v>
      </c>
      <c r="I140" s="38">
        <v>0</v>
      </c>
      <c r="J140" s="38">
        <v>0</v>
      </c>
      <c r="K140" s="38"/>
      <c r="L140" s="39">
        <f t="shared" si="23"/>
        <v>1079766.8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488845.17</v>
      </c>
      <c r="J141" s="38">
        <v>0</v>
      </c>
      <c r="K141" s="38"/>
      <c r="L141" s="39">
        <f t="shared" si="23"/>
        <v>488845.17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1023874.9</v>
      </c>
      <c r="K142" s="38"/>
      <c r="L142" s="39">
        <f t="shared" si="23"/>
        <v>1023874.9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780777.52</v>
      </c>
      <c r="L143" s="42">
        <f t="shared" si="23"/>
        <v>780777.52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1023874.8899999999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2018-10-09T18:10:09Z</dcterms:modified>
  <cp:category/>
  <cp:version/>
  <cp:contentType/>
  <cp:contentStatus/>
</cp:coreProperties>
</file>