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<sst xmlns="http://schemas.openxmlformats.org/spreadsheetml/2006/main" count="147" uniqueCount="147">
  <si>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</si>
  <si>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</si>
  <si>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</si>
  <si>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</si>
  <si>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</si>
  <si>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</si>
  <si>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</si>
  <si>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</si>
  <si>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</si>
  <si>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</si>
  <si>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</si>
  <si>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</si>
  <si>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</si>
  <si>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</si>
  <si>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</si>
  <si>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</si>
  <si>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</si>
  <si>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</si>
  <si>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</si>
  <si>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</si>
  <si>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</si>
  <si>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</si>
  <si>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</si>
  <si>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</si>
  <si>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</si>
  <si>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</si>
  <si>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</si>
  <si>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</si>
  <si>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</si>
  <si>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</si>
  <si>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</si>
  <si>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</si>
  <si>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</si>
  <si>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</si>
  <si>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</si>
  <si>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</si>
  <si>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</si>
  <si>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</si>
  <si>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</si>
  <si>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</si>
  <si>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</si>
  <si>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</si>
  <si>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</si>
  <si>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</si>
  <si>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</si>
  <si>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</si>
  <si>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</si>
  <si>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</si>
  <si>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</si>
  <si>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</si>
  <si>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</si>
  <si>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</si>
  <si>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</si>
  <si>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</si>
  <si>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</si>
  <si>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</si>
  <si>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</si>
  <si>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</si>
  <si>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</si>
  <si>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</si>
  <si>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</si>
  <si>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</si>
  <si>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</si>
  <si>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</si>
  <si>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</si>
  <si>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</si>
  <si>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</si>
  <si>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</si>
  <si>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</si>
  <si>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</si>
  <si>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</si>
  <si>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</si>
  <si>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</si>
  <si>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</si>
  <si>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</si>
  <si>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</si>
  <si>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</si>
  <si>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</si>
  <si>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</si>
  <si>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</si>
  <si>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</si>
  <si>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</si>
  <si>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</si>
  <si>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</si>
  <si>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</si>
  <si>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</si>
  <si>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</si>
  <si>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</si>
  <si>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</si>
  <si>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</si>
  <si>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</si>
  <si>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</si>
  <si>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</si>
  <si>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</si>
  <si>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</si>
  <si>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</si>
  <si>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</si>
  <si>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</si>
  <si>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</si>
  <si>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</si>
  <si>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</si>
  <si>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</si>
  <si>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</si>
  <si>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</si>
  <si>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</si>
  <si>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</si>
  <si>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</si>
  <si>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</si>
  <si>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</si>
  <si>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</si>
  <si>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</si>
  <si>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</si>
  <si>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</si>
  <si>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</si>
  <si>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</si>
  <si>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</si>
  <si>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</si>
  <si>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</si>
  <si>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</si>
  <si>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</si>
  <si>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</si>
  <si>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</si>
  <si>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</si>
  <si>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</si>
  <si>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</si>
  <si>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</si>
  <si>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</si>
  <si>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</si>
  <si>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</si>
  <si>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</si>
  <si>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</si>
  <si>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</si>
  <si>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</si>
  <si>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</si>
  <si>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</si>
  <si>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</si>
  <si>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</si>
  <si>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</si>
  <si>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</si>
  <si>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</si>
  <si>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</si>
  <si>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</si>
  <si>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</si>
  <si>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</si>
  <si>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</si>
  <si>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</si>
  <si>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02/10/18 - VENCIMENTO 09/10/18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</si>
</sst>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602320</v>
      </c>
      <c r="C7" s="9">
        <f t="shared" si="0"/>
        <v>798607</v>
      </c>
      <c r="D7" s="9">
        <f t="shared" si="0"/>
        <v>793428</v>
      </c>
      <c r="E7" s="9">
        <f t="shared" si="0"/>
        <v>536487</v>
      </c>
      <c r="F7" s="9">
        <f t="shared" si="0"/>
        <v>460686</v>
      </c>
      <c r="G7" s="9">
        <f t="shared" si="0"/>
        <v>1206867</v>
      </c>
      <c r="H7" s="9">
        <f t="shared" si="0"/>
        <v>547357</v>
      </c>
      <c r="I7" s="9">
        <f t="shared" si="0"/>
        <v>126843</v>
      </c>
      <c r="J7" s="9">
        <f t="shared" si="0"/>
        <v>324361</v>
      </c>
      <c r="K7" s="9">
        <f t="shared" si="0"/>
        <v>251848</v>
      </c>
      <c r="L7" s="9">
        <f t="shared" si="0"/>
        <v>5648804</v>
      </c>
      <c r="M7" s="49"/>
    </row>
    <row r="8" spans="1:12" ht="17.25" customHeight="1">
      <c r="A8" s="10" t="s">
        <v>38</v>
      </c>
      <c r="B8" s="11">
        <f>B9+B12+B16</f>
        <v>288472</v>
      </c>
      <c r="C8" s="11">
        <f aca="true" t="shared" si="1" ref="C8:K8">C9+C12+C16</f>
        <v>392988</v>
      </c>
      <c r="D8" s="11">
        <f t="shared" si="1"/>
        <v>360810</v>
      </c>
      <c r="E8" s="11">
        <f t="shared" si="1"/>
        <v>265943</v>
      </c>
      <c r="F8" s="11">
        <f t="shared" si="1"/>
        <v>209472</v>
      </c>
      <c r="G8" s="11">
        <f t="shared" si="1"/>
        <v>580464</v>
      </c>
      <c r="H8" s="11">
        <f t="shared" si="1"/>
        <v>288846</v>
      </c>
      <c r="I8" s="11">
        <f t="shared" si="1"/>
        <v>56641</v>
      </c>
      <c r="J8" s="11">
        <f t="shared" si="1"/>
        <v>147661</v>
      </c>
      <c r="K8" s="11">
        <f t="shared" si="1"/>
        <v>126388</v>
      </c>
      <c r="L8" s="11">
        <f aca="true" t="shared" si="2" ref="L8:L29">SUM(B8:K8)</f>
        <v>2717685</v>
      </c>
    </row>
    <row r="9" spans="1:12" ht="17.25" customHeight="1">
      <c r="A9" s="15" t="s">
        <v>16</v>
      </c>
      <c r="B9" s="13">
        <f>+B10+B11</f>
        <v>33668</v>
      </c>
      <c r="C9" s="13">
        <f aca="true" t="shared" si="3" ref="C9:K9">+C10+C11</f>
        <v>49079</v>
      </c>
      <c r="D9" s="13">
        <f t="shared" si="3"/>
        <v>40371</v>
      </c>
      <c r="E9" s="13">
        <f t="shared" si="3"/>
        <v>31243</v>
      </c>
      <c r="F9" s="13">
        <f t="shared" si="3"/>
        <v>19484</v>
      </c>
      <c r="G9" s="13">
        <f t="shared" si="3"/>
        <v>46496</v>
      </c>
      <c r="H9" s="13">
        <f t="shared" si="3"/>
        <v>41516</v>
      </c>
      <c r="I9" s="13">
        <f t="shared" si="3"/>
        <v>7662</v>
      </c>
      <c r="J9" s="13">
        <f t="shared" si="3"/>
        <v>15275</v>
      </c>
      <c r="K9" s="13">
        <f t="shared" si="3"/>
        <v>13858</v>
      </c>
      <c r="L9" s="11">
        <f t="shared" si="2"/>
        <v>298652</v>
      </c>
    </row>
    <row r="10" spans="1:12" ht="17.25" customHeight="1">
      <c r="A10" s="29" t="s">
        <v>17</v>
      </c>
      <c r="B10" s="13">
        <v>33668</v>
      </c>
      <c r="C10" s="13">
        <v>49079</v>
      </c>
      <c r="D10" s="13">
        <v>40371</v>
      </c>
      <c r="E10" s="13">
        <v>31243</v>
      </c>
      <c r="F10" s="13">
        <v>19484</v>
      </c>
      <c r="G10" s="13">
        <v>46496</v>
      </c>
      <c r="H10" s="13">
        <v>41516</v>
      </c>
      <c r="I10" s="13">
        <v>7662</v>
      </c>
      <c r="J10" s="13">
        <v>15275</v>
      </c>
      <c r="K10" s="13">
        <v>13858</v>
      </c>
      <c r="L10" s="11">
        <f t="shared" si="2"/>
        <v>298652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242435</v>
      </c>
      <c r="C12" s="17">
        <f t="shared" si="4"/>
        <v>326138</v>
      </c>
      <c r="D12" s="17">
        <f t="shared" si="4"/>
        <v>305039</v>
      </c>
      <c r="E12" s="17">
        <f t="shared" si="4"/>
        <v>223488</v>
      </c>
      <c r="F12" s="17">
        <f t="shared" si="4"/>
        <v>178227</v>
      </c>
      <c r="G12" s="17">
        <f t="shared" si="4"/>
        <v>502944</v>
      </c>
      <c r="H12" s="17">
        <f t="shared" si="4"/>
        <v>234832</v>
      </c>
      <c r="I12" s="17">
        <f t="shared" si="4"/>
        <v>46227</v>
      </c>
      <c r="J12" s="17">
        <f t="shared" si="4"/>
        <v>125681</v>
      </c>
      <c r="K12" s="17">
        <f t="shared" si="4"/>
        <v>106502</v>
      </c>
      <c r="L12" s="11">
        <f t="shared" si="2"/>
        <v>2291513</v>
      </c>
    </row>
    <row r="13" spans="1:14" s="67" customFormat="1" ht="17.25" customHeight="1">
      <c r="A13" s="74" t="s">
        <v>19</v>
      </c>
      <c r="B13" s="75">
        <v>109149</v>
      </c>
      <c r="C13" s="75">
        <v>155590</v>
      </c>
      <c r="D13" s="75">
        <v>151167</v>
      </c>
      <c r="E13" s="75">
        <v>105949</v>
      </c>
      <c r="F13" s="75">
        <v>85848</v>
      </c>
      <c r="G13" s="75">
        <v>225573</v>
      </c>
      <c r="H13" s="75">
        <v>100964</v>
      </c>
      <c r="I13" s="75">
        <v>23796</v>
      </c>
      <c r="J13" s="75">
        <v>62078</v>
      </c>
      <c r="K13" s="75">
        <v>48505</v>
      </c>
      <c r="L13" s="76">
        <f t="shared" si="2"/>
        <v>1068619</v>
      </c>
      <c r="M13" s="77"/>
      <c r="N13" s="78"/>
    </row>
    <row r="14" spans="1:13" s="67" customFormat="1" ht="17.25" customHeight="1">
      <c r="A14" s="74" t="s">
        <v>20</v>
      </c>
      <c r="B14" s="75">
        <v>116758</v>
      </c>
      <c r="C14" s="75">
        <v>145481</v>
      </c>
      <c r="D14" s="75">
        <v>136191</v>
      </c>
      <c r="E14" s="75">
        <v>101916</v>
      </c>
      <c r="F14" s="75">
        <v>82496</v>
      </c>
      <c r="G14" s="75">
        <v>250401</v>
      </c>
      <c r="H14" s="75">
        <v>110436</v>
      </c>
      <c r="I14" s="75">
        <v>18335</v>
      </c>
      <c r="J14" s="75">
        <v>57380</v>
      </c>
      <c r="K14" s="75">
        <v>52058</v>
      </c>
      <c r="L14" s="76">
        <f t="shared" si="2"/>
        <v>1071452</v>
      </c>
      <c r="M14" s="77"/>
    </row>
    <row r="15" spans="1:12" ht="17.25" customHeight="1">
      <c r="A15" s="14" t="s">
        <v>21</v>
      </c>
      <c r="B15" s="13">
        <v>16528</v>
      </c>
      <c r="C15" s="13">
        <v>25067</v>
      </c>
      <c r="D15" s="13">
        <v>17681</v>
      </c>
      <c r="E15" s="13">
        <v>15623</v>
      </c>
      <c r="F15" s="13">
        <v>9883</v>
      </c>
      <c r="G15" s="13">
        <v>26970</v>
      </c>
      <c r="H15" s="13">
        <v>23432</v>
      </c>
      <c r="I15" s="13">
        <v>4096</v>
      </c>
      <c r="J15" s="13">
        <v>6223</v>
      </c>
      <c r="K15" s="13">
        <v>5939</v>
      </c>
      <c r="L15" s="11">
        <f t="shared" si="2"/>
        <v>151442</v>
      </c>
    </row>
    <row r="16" spans="1:12" ht="17.25" customHeight="1">
      <c r="A16" s="15" t="s">
        <v>34</v>
      </c>
      <c r="B16" s="13">
        <f>B17+B18+B19</f>
        <v>12369</v>
      </c>
      <c r="C16" s="13">
        <f aca="true" t="shared" si="5" ref="C16:K16">C17+C18+C19</f>
        <v>17771</v>
      </c>
      <c r="D16" s="13">
        <f t="shared" si="5"/>
        <v>15400</v>
      </c>
      <c r="E16" s="13">
        <f t="shared" si="5"/>
        <v>11212</v>
      </c>
      <c r="F16" s="13">
        <f t="shared" si="5"/>
        <v>11761</v>
      </c>
      <c r="G16" s="13">
        <f t="shared" si="5"/>
        <v>31024</v>
      </c>
      <c r="H16" s="13">
        <f t="shared" si="5"/>
        <v>12498</v>
      </c>
      <c r="I16" s="13">
        <f t="shared" si="5"/>
        <v>2752</v>
      </c>
      <c r="J16" s="13">
        <f t="shared" si="5"/>
        <v>6705</v>
      </c>
      <c r="K16" s="13">
        <f t="shared" si="5"/>
        <v>6028</v>
      </c>
      <c r="L16" s="11">
        <f t="shared" si="2"/>
        <v>127520</v>
      </c>
    </row>
    <row r="17" spans="1:12" ht="17.25" customHeight="1">
      <c r="A17" s="14" t="s">
        <v>35</v>
      </c>
      <c r="B17" s="13">
        <v>12338</v>
      </c>
      <c r="C17" s="13">
        <v>17734</v>
      </c>
      <c r="D17" s="13">
        <v>15376</v>
      </c>
      <c r="E17" s="13">
        <v>11184</v>
      </c>
      <c r="F17" s="13">
        <v>11738</v>
      </c>
      <c r="G17" s="13">
        <v>30950</v>
      </c>
      <c r="H17" s="13">
        <v>12470</v>
      </c>
      <c r="I17" s="13">
        <v>2752</v>
      </c>
      <c r="J17" s="13">
        <v>6694</v>
      </c>
      <c r="K17" s="13">
        <v>6013</v>
      </c>
      <c r="L17" s="11">
        <f t="shared" si="2"/>
        <v>127249</v>
      </c>
    </row>
    <row r="18" spans="1:12" ht="17.25" customHeight="1">
      <c r="A18" s="14" t="s">
        <v>36</v>
      </c>
      <c r="B18" s="13">
        <v>22</v>
      </c>
      <c r="C18" s="13">
        <v>25</v>
      </c>
      <c r="D18" s="13">
        <v>19</v>
      </c>
      <c r="E18" s="13">
        <v>20</v>
      </c>
      <c r="F18" s="13">
        <v>20</v>
      </c>
      <c r="G18" s="13">
        <v>41</v>
      </c>
      <c r="H18" s="13">
        <v>23</v>
      </c>
      <c r="I18" s="13">
        <v>0</v>
      </c>
      <c r="J18" s="13">
        <v>4</v>
      </c>
      <c r="K18" s="13">
        <v>11</v>
      </c>
      <c r="L18" s="11">
        <f t="shared" si="2"/>
        <v>185</v>
      </c>
    </row>
    <row r="19" spans="1:12" ht="17.25" customHeight="1">
      <c r="A19" s="14" t="s">
        <v>37</v>
      </c>
      <c r="B19" s="13">
        <v>9</v>
      </c>
      <c r="C19" s="13">
        <v>12</v>
      </c>
      <c r="D19" s="13">
        <v>5</v>
      </c>
      <c r="E19" s="13">
        <v>8</v>
      </c>
      <c r="F19" s="13">
        <v>3</v>
      </c>
      <c r="G19" s="13">
        <v>33</v>
      </c>
      <c r="H19" s="13">
        <v>5</v>
      </c>
      <c r="I19" s="13">
        <v>0</v>
      </c>
      <c r="J19" s="13">
        <v>7</v>
      </c>
      <c r="K19" s="13">
        <v>4</v>
      </c>
      <c r="L19" s="11">
        <f t="shared" si="2"/>
        <v>86</v>
      </c>
    </row>
    <row r="20" spans="1:12" ht="17.25" customHeight="1">
      <c r="A20" s="16" t="s">
        <v>22</v>
      </c>
      <c r="B20" s="11">
        <f>+B21+B22+B23</f>
        <v>171134</v>
      </c>
      <c r="C20" s="11">
        <f aca="true" t="shared" si="6" ref="C20:K20">+C21+C22+C23</f>
        <v>198744</v>
      </c>
      <c r="D20" s="11">
        <f t="shared" si="6"/>
        <v>217436</v>
      </c>
      <c r="E20" s="11">
        <f t="shared" si="6"/>
        <v>138084</v>
      </c>
      <c r="F20" s="11">
        <f t="shared" si="6"/>
        <v>147318</v>
      </c>
      <c r="G20" s="11">
        <f t="shared" si="6"/>
        <v>408088</v>
      </c>
      <c r="H20" s="11">
        <f t="shared" si="6"/>
        <v>140220</v>
      </c>
      <c r="I20" s="11">
        <f t="shared" si="6"/>
        <v>34719</v>
      </c>
      <c r="J20" s="11">
        <f t="shared" si="6"/>
        <v>83744</v>
      </c>
      <c r="K20" s="11">
        <f t="shared" si="6"/>
        <v>67645</v>
      </c>
      <c r="L20" s="11">
        <f t="shared" si="2"/>
        <v>1607132</v>
      </c>
    </row>
    <row r="21" spans="1:13" s="67" customFormat="1" ht="17.25" customHeight="1">
      <c r="A21" s="60" t="s">
        <v>23</v>
      </c>
      <c r="B21" s="75">
        <v>86328</v>
      </c>
      <c r="C21" s="75">
        <v>110061</v>
      </c>
      <c r="D21" s="75">
        <v>122826</v>
      </c>
      <c r="E21" s="75">
        <v>75286</v>
      </c>
      <c r="F21" s="75">
        <v>80245</v>
      </c>
      <c r="G21" s="75">
        <v>203646</v>
      </c>
      <c r="H21" s="75">
        <v>74350</v>
      </c>
      <c r="I21" s="75">
        <v>20493</v>
      </c>
      <c r="J21" s="75">
        <v>45981</v>
      </c>
      <c r="K21" s="75">
        <v>34234</v>
      </c>
      <c r="L21" s="76">
        <f t="shared" si="2"/>
        <v>853450</v>
      </c>
      <c r="M21" s="77"/>
    </row>
    <row r="22" spans="1:13" s="67" customFormat="1" ht="17.25" customHeight="1">
      <c r="A22" s="60" t="s">
        <v>24</v>
      </c>
      <c r="B22" s="75">
        <v>77569</v>
      </c>
      <c r="C22" s="75">
        <v>79947</v>
      </c>
      <c r="D22" s="75">
        <v>86719</v>
      </c>
      <c r="E22" s="75">
        <v>57391</v>
      </c>
      <c r="F22" s="75">
        <v>62347</v>
      </c>
      <c r="G22" s="75">
        <v>191381</v>
      </c>
      <c r="H22" s="75">
        <v>58158</v>
      </c>
      <c r="I22" s="75">
        <v>12612</v>
      </c>
      <c r="J22" s="75">
        <v>35036</v>
      </c>
      <c r="K22" s="75">
        <v>31008</v>
      </c>
      <c r="L22" s="76">
        <f t="shared" si="2"/>
        <v>692168</v>
      </c>
      <c r="M22" s="77"/>
    </row>
    <row r="23" spans="1:12" ht="17.25" customHeight="1">
      <c r="A23" s="12" t="s">
        <v>25</v>
      </c>
      <c r="B23" s="13">
        <v>7237</v>
      </c>
      <c r="C23" s="13">
        <v>8736</v>
      </c>
      <c r="D23" s="13">
        <v>7891</v>
      </c>
      <c r="E23" s="13">
        <v>5407</v>
      </c>
      <c r="F23" s="13">
        <v>4726</v>
      </c>
      <c r="G23" s="13">
        <v>13061</v>
      </c>
      <c r="H23" s="13">
        <v>7712</v>
      </c>
      <c r="I23" s="13">
        <v>1614</v>
      </c>
      <c r="J23" s="13">
        <v>2727</v>
      </c>
      <c r="K23" s="13">
        <v>2403</v>
      </c>
      <c r="L23" s="11">
        <f t="shared" si="2"/>
        <v>61514</v>
      </c>
    </row>
    <row r="24" spans="1:13" ht="17.25" customHeight="1">
      <c r="A24" s="16" t="s">
        <v>26</v>
      </c>
      <c r="B24" s="13">
        <f>+B25+B26</f>
        <v>142714</v>
      </c>
      <c r="C24" s="13">
        <f aca="true" t="shared" si="7" ref="C24:K24">+C25+C26</f>
        <v>206875</v>
      </c>
      <c r="D24" s="13">
        <f t="shared" si="7"/>
        <v>215182</v>
      </c>
      <c r="E24" s="13">
        <f t="shared" si="7"/>
        <v>132460</v>
      </c>
      <c r="F24" s="13">
        <f t="shared" si="7"/>
        <v>103896</v>
      </c>
      <c r="G24" s="13">
        <f t="shared" si="7"/>
        <v>218315</v>
      </c>
      <c r="H24" s="13">
        <f t="shared" si="7"/>
        <v>110780</v>
      </c>
      <c r="I24" s="13">
        <f t="shared" si="7"/>
        <v>35483</v>
      </c>
      <c r="J24" s="13">
        <f t="shared" si="7"/>
        <v>92956</v>
      </c>
      <c r="K24" s="13">
        <f t="shared" si="7"/>
        <v>57815</v>
      </c>
      <c r="L24" s="11">
        <f t="shared" si="2"/>
        <v>1316476</v>
      </c>
      <c r="M24" s="50"/>
    </row>
    <row r="25" spans="1:13" ht="17.25" customHeight="1">
      <c r="A25" s="12" t="s">
        <v>39</v>
      </c>
      <c r="B25" s="13">
        <v>77149</v>
      </c>
      <c r="C25" s="13">
        <v>116410</v>
      </c>
      <c r="D25" s="13">
        <v>124583</v>
      </c>
      <c r="E25" s="13">
        <v>78611</v>
      </c>
      <c r="F25" s="13">
        <v>56218</v>
      </c>
      <c r="G25" s="13">
        <v>121648</v>
      </c>
      <c r="H25" s="13">
        <v>62453</v>
      </c>
      <c r="I25" s="13">
        <v>23097</v>
      </c>
      <c r="J25" s="13">
        <v>51622</v>
      </c>
      <c r="K25" s="13">
        <v>31596</v>
      </c>
      <c r="L25" s="11">
        <f t="shared" si="2"/>
        <v>743387</v>
      </c>
      <c r="M25" s="49"/>
    </row>
    <row r="26" spans="1:13" ht="17.25" customHeight="1">
      <c r="A26" s="12" t="s">
        <v>40</v>
      </c>
      <c r="B26" s="13">
        <v>65565</v>
      </c>
      <c r="C26" s="13">
        <v>90465</v>
      </c>
      <c r="D26" s="13">
        <v>90599</v>
      </c>
      <c r="E26" s="13">
        <v>53849</v>
      </c>
      <c r="F26" s="13">
        <v>47678</v>
      </c>
      <c r="G26" s="13">
        <v>96667</v>
      </c>
      <c r="H26" s="13">
        <v>48327</v>
      </c>
      <c r="I26" s="13">
        <v>12386</v>
      </c>
      <c r="J26" s="13">
        <v>41334</v>
      </c>
      <c r="K26" s="13">
        <v>26219</v>
      </c>
      <c r="L26" s="11">
        <f t="shared" si="2"/>
        <v>573089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7511</v>
      </c>
      <c r="I27" s="11">
        <v>0</v>
      </c>
      <c r="J27" s="11">
        <v>0</v>
      </c>
      <c r="K27" s="11">
        <v>0</v>
      </c>
      <c r="L27" s="11">
        <f t="shared" si="2"/>
        <v>7511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141</v>
      </c>
      <c r="L29" s="11">
        <f t="shared" si="2"/>
        <v>141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9594.1</v>
      </c>
      <c r="I37" s="19">
        <v>0</v>
      </c>
      <c r="J37" s="19">
        <v>0</v>
      </c>
      <c r="K37" s="19">
        <v>0</v>
      </c>
      <c r="L37" s="23">
        <f>SUM(B37:K37)</f>
        <v>9594.1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1958833.27</v>
      </c>
      <c r="C49" s="22">
        <f aca="true" t="shared" si="11" ref="C49:H49">+C50+C62</f>
        <v>2903044.97</v>
      </c>
      <c r="D49" s="22">
        <f t="shared" si="11"/>
        <v>3179773.52</v>
      </c>
      <c r="E49" s="22">
        <f t="shared" si="11"/>
        <v>1876141.63</v>
      </c>
      <c r="F49" s="22">
        <f t="shared" si="11"/>
        <v>1642163.55</v>
      </c>
      <c r="G49" s="22">
        <f t="shared" si="11"/>
        <v>3508034.1199999996</v>
      </c>
      <c r="H49" s="22">
        <f t="shared" si="11"/>
        <v>1836831.1100000003</v>
      </c>
      <c r="I49" s="22">
        <f>+I50+I62</f>
        <v>661626.01</v>
      </c>
      <c r="J49" s="22">
        <f>+J50+J62</f>
        <v>1097884.9300000002</v>
      </c>
      <c r="K49" s="22">
        <f>+K50+K62</f>
        <v>816373.65</v>
      </c>
      <c r="L49" s="22">
        <f aca="true" t="shared" si="12" ref="L49:L62">SUM(B49:K49)</f>
        <v>19480706.76</v>
      </c>
    </row>
    <row r="50" spans="1:12" ht="17.25" customHeight="1">
      <c r="A50" s="16" t="s">
        <v>60</v>
      </c>
      <c r="B50" s="23">
        <f>SUM(B51:B61)</f>
        <v>1941885.41</v>
      </c>
      <c r="C50" s="23">
        <f aca="true" t="shared" si="13" ref="C50:K50">SUM(C51:C61)</f>
        <v>2879582.0700000003</v>
      </c>
      <c r="D50" s="23">
        <f t="shared" si="13"/>
        <v>3155854.96</v>
      </c>
      <c r="E50" s="23">
        <f t="shared" si="13"/>
        <v>1852705.19</v>
      </c>
      <c r="F50" s="23">
        <f t="shared" si="13"/>
        <v>1627770.62</v>
      </c>
      <c r="G50" s="23">
        <f t="shared" si="13"/>
        <v>3484537.59</v>
      </c>
      <c r="H50" s="23">
        <f t="shared" si="13"/>
        <v>1820076.2500000002</v>
      </c>
      <c r="I50" s="23">
        <f t="shared" si="13"/>
        <v>661626.01</v>
      </c>
      <c r="J50" s="23">
        <f t="shared" si="13"/>
        <v>1083909.81</v>
      </c>
      <c r="K50" s="23">
        <f t="shared" si="13"/>
        <v>816373.65</v>
      </c>
      <c r="L50" s="23">
        <f t="shared" si="12"/>
        <v>19324321.56</v>
      </c>
    </row>
    <row r="51" spans="1:12" ht="17.25" customHeight="1">
      <c r="A51" s="34" t="s">
        <v>61</v>
      </c>
      <c r="B51" s="23">
        <f aca="true" t="shared" si="14" ref="B51:H51">ROUND(B32*B7,2)</f>
        <v>1898693.34</v>
      </c>
      <c r="C51" s="23">
        <f t="shared" si="14"/>
        <v>2816926.47</v>
      </c>
      <c r="D51" s="23">
        <f t="shared" si="14"/>
        <v>3082705.81</v>
      </c>
      <c r="E51" s="23">
        <f t="shared" si="14"/>
        <v>1811931.19</v>
      </c>
      <c r="F51" s="23">
        <f t="shared" si="14"/>
        <v>1573012.35</v>
      </c>
      <c r="G51" s="23">
        <f t="shared" si="14"/>
        <v>3403847.69</v>
      </c>
      <c r="H51" s="23">
        <f t="shared" si="14"/>
        <v>1770097.8</v>
      </c>
      <c r="I51" s="23">
        <f>ROUND(I32*I7,2)</f>
        <v>660560.29</v>
      </c>
      <c r="J51" s="23">
        <f>ROUND(J32*J7,2)</f>
        <v>1058065.58</v>
      </c>
      <c r="K51" s="23">
        <f>ROUND(K32*K7,2)</f>
        <v>810673.53</v>
      </c>
      <c r="L51" s="23">
        <f t="shared" si="12"/>
        <v>18886514.050000004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9594.1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9594.1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23496.53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156385.2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-349998.29</v>
      </c>
      <c r="C66" s="35">
        <f t="shared" si="15"/>
        <v>-222398.87</v>
      </c>
      <c r="D66" s="35">
        <f t="shared" si="15"/>
        <v>-238809.47999999998</v>
      </c>
      <c r="E66" s="35">
        <f t="shared" si="15"/>
        <v>-387811.58999999997</v>
      </c>
      <c r="F66" s="35">
        <f t="shared" si="15"/>
        <v>-387330.71</v>
      </c>
      <c r="G66" s="35">
        <f t="shared" si="15"/>
        <v>-451572.12000000005</v>
      </c>
      <c r="H66" s="35">
        <f t="shared" si="15"/>
        <v>-179732.18</v>
      </c>
      <c r="I66" s="35">
        <f t="shared" si="15"/>
        <v>-165336.88</v>
      </c>
      <c r="J66" s="35">
        <f t="shared" si="15"/>
        <v>-71005.91</v>
      </c>
      <c r="K66" s="35">
        <f t="shared" si="15"/>
        <v>-62886.65</v>
      </c>
      <c r="L66" s="35">
        <f aca="true" t="shared" si="16" ref="L66:L116">SUM(B66:K66)</f>
        <v>-2516882.68</v>
      </c>
    </row>
    <row r="67" spans="1:12" ht="18.75" customHeight="1">
      <c r="A67" s="16" t="s">
        <v>73</v>
      </c>
      <c r="B67" s="35">
        <f aca="true" t="shared" si="17" ref="B67:K67">B68+B69+B70+B71+B72+B73</f>
        <v>-336146.93</v>
      </c>
      <c r="C67" s="35">
        <f t="shared" si="17"/>
        <v>-202271.11</v>
      </c>
      <c r="D67" s="35">
        <f t="shared" si="17"/>
        <v>-218733.09</v>
      </c>
      <c r="E67" s="35">
        <f t="shared" si="17"/>
        <v>-374481.58999999997</v>
      </c>
      <c r="F67" s="35">
        <f t="shared" si="17"/>
        <v>-375522.53</v>
      </c>
      <c r="G67" s="35">
        <f t="shared" si="17"/>
        <v>-421158.03</v>
      </c>
      <c r="H67" s="35">
        <f t="shared" si="17"/>
        <v>-166064</v>
      </c>
      <c r="I67" s="35">
        <f t="shared" si="17"/>
        <v>-30648</v>
      </c>
      <c r="J67" s="35">
        <f t="shared" si="17"/>
        <v>-61100</v>
      </c>
      <c r="K67" s="35">
        <f t="shared" si="17"/>
        <v>-55996</v>
      </c>
      <c r="L67" s="35">
        <f t="shared" si="16"/>
        <v>-2242121.2800000003</v>
      </c>
    </row>
    <row r="68" spans="1:13" s="67" customFormat="1" ht="18.75" customHeight="1">
      <c r="A68" s="60" t="s">
        <v>144</v>
      </c>
      <c r="B68" s="63">
        <f>-ROUND(B9*$D$3,2)</f>
        <v>-134672</v>
      </c>
      <c r="C68" s="63">
        <f aca="true" t="shared" si="18" ref="C68:J68">-ROUND(C9*$D$3,2)</f>
        <v>-196316</v>
      </c>
      <c r="D68" s="63">
        <f t="shared" si="18"/>
        <v>-161484</v>
      </c>
      <c r="E68" s="63">
        <f t="shared" si="18"/>
        <v>-124972</v>
      </c>
      <c r="F68" s="63">
        <f t="shared" si="18"/>
        <v>-77936</v>
      </c>
      <c r="G68" s="63">
        <f t="shared" si="18"/>
        <v>-185984</v>
      </c>
      <c r="H68" s="63">
        <f t="shared" si="18"/>
        <v>-166064</v>
      </c>
      <c r="I68" s="63">
        <f t="shared" si="18"/>
        <v>-30648</v>
      </c>
      <c r="J68" s="63">
        <f t="shared" si="18"/>
        <v>-61100</v>
      </c>
      <c r="K68" s="63">
        <f>-ROUND((K9+K29)*$D$3,2)</f>
        <v>-55996</v>
      </c>
      <c r="L68" s="63">
        <f t="shared" si="16"/>
        <v>-1195172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-1488</v>
      </c>
      <c r="C70" s="35">
        <v>-240</v>
      </c>
      <c r="D70" s="35">
        <v>-488</v>
      </c>
      <c r="E70" s="35">
        <v>-1096</v>
      </c>
      <c r="F70" s="35">
        <v>-1216</v>
      </c>
      <c r="G70" s="35">
        <v>-668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-5196</v>
      </c>
    </row>
    <row r="71" spans="1:12" ht="18.75" customHeight="1">
      <c r="A71" s="12" t="s">
        <v>76</v>
      </c>
      <c r="B71" s="35">
        <v>-6884</v>
      </c>
      <c r="C71" s="35">
        <v>-1260</v>
      </c>
      <c r="D71" s="35">
        <v>-1624</v>
      </c>
      <c r="E71" s="35">
        <v>-3036</v>
      </c>
      <c r="F71" s="35">
        <v>-1904</v>
      </c>
      <c r="G71" s="35">
        <v>-1400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-16108</v>
      </c>
    </row>
    <row r="72" spans="1:12" ht="18.75" customHeight="1">
      <c r="A72" s="12" t="s">
        <v>77</v>
      </c>
      <c r="B72" s="35">
        <v>-193102.93</v>
      </c>
      <c r="C72" s="35">
        <v>-4455.11</v>
      </c>
      <c r="D72" s="35">
        <v>-55137.09</v>
      </c>
      <c r="E72" s="35">
        <v>-245377.59</v>
      </c>
      <c r="F72" s="35">
        <v>-294466.53</v>
      </c>
      <c r="G72" s="35">
        <v>-233106.03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-1025645.28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-30414.09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-274761.4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1608834.98</v>
      </c>
      <c r="C114" s="24">
        <f t="shared" si="20"/>
        <v>2680646.1000000006</v>
      </c>
      <c r="D114" s="24">
        <f t="shared" si="20"/>
        <v>2940964.04</v>
      </c>
      <c r="E114" s="24">
        <f t="shared" si="20"/>
        <v>1488330.04</v>
      </c>
      <c r="F114" s="24">
        <f t="shared" si="20"/>
        <v>1254832.84</v>
      </c>
      <c r="G114" s="24">
        <f t="shared" si="20"/>
        <v>3056461.9999999995</v>
      </c>
      <c r="H114" s="24">
        <f t="shared" si="20"/>
        <v>1657098.9300000004</v>
      </c>
      <c r="I114" s="24">
        <f>+I115+I116</f>
        <v>496289.13</v>
      </c>
      <c r="J114" s="24">
        <f>+J115+J116</f>
        <v>1026879.02</v>
      </c>
      <c r="K114" s="24">
        <f>+K115+K116</f>
        <v>753487</v>
      </c>
      <c r="L114" s="45">
        <f t="shared" si="16"/>
        <v>16963824.08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1591887.1199999999</v>
      </c>
      <c r="C115" s="24">
        <f t="shared" si="21"/>
        <v>2657183.2000000007</v>
      </c>
      <c r="D115" s="24">
        <f t="shared" si="21"/>
        <v>2917045.48</v>
      </c>
      <c r="E115" s="24">
        <f t="shared" si="21"/>
        <v>1464893.6</v>
      </c>
      <c r="F115" s="24">
        <f t="shared" si="21"/>
        <v>1240439.9100000001</v>
      </c>
      <c r="G115" s="24">
        <f t="shared" si="21"/>
        <v>3032965.4699999997</v>
      </c>
      <c r="H115" s="24">
        <f t="shared" si="21"/>
        <v>1640344.0700000003</v>
      </c>
      <c r="I115" s="24">
        <f t="shared" si="21"/>
        <v>496289.13</v>
      </c>
      <c r="J115" s="24">
        <f t="shared" si="21"/>
        <v>1012903.9</v>
      </c>
      <c r="K115" s="24">
        <f t="shared" si="21"/>
        <v>753487</v>
      </c>
      <c r="L115" s="45">
        <f t="shared" si="16"/>
        <v>16807438.880000003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23496.53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156385.2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16963824.050000004</v>
      </c>
      <c r="M122" s="51"/>
    </row>
    <row r="123" spans="1:12" ht="18.75" customHeight="1">
      <c r="A123" s="26" t="s">
        <v>123</v>
      </c>
      <c r="B123" s="27">
        <v>206452.87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206452.87</v>
      </c>
    </row>
    <row r="124" spans="1:12" ht="18.75" customHeight="1">
      <c r="A124" s="26" t="s">
        <v>124</v>
      </c>
      <c r="B124" s="27">
        <v>1402382.1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1402382.1</v>
      </c>
    </row>
    <row r="125" spans="1:12" ht="18.75" customHeight="1">
      <c r="A125" s="26" t="s">
        <v>125</v>
      </c>
      <c r="B125" s="38">
        <v>0</v>
      </c>
      <c r="C125" s="27">
        <v>2680646.09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2680646.09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2736770.86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2736770.86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204193.18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204193.18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1473446.74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1473446.74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14883.3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14883.3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460299.42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460299.42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89219.29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89219.29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705314.13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705314.13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896851.05</v>
      </c>
      <c r="H134" s="38">
        <v>0</v>
      </c>
      <c r="I134" s="38">
        <v>0</v>
      </c>
      <c r="J134" s="38">
        <v>0</v>
      </c>
      <c r="K134" s="38"/>
      <c r="L134" s="39">
        <f t="shared" si="23"/>
        <v>896851.05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71310.3</v>
      </c>
      <c r="H135" s="38">
        <v>0</v>
      </c>
      <c r="I135" s="38">
        <v>0</v>
      </c>
      <c r="J135" s="38">
        <v>0</v>
      </c>
      <c r="K135" s="38"/>
      <c r="L135" s="39">
        <f t="shared" si="23"/>
        <v>71310.3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418658.81</v>
      </c>
      <c r="H136" s="38">
        <v>0</v>
      </c>
      <c r="I136" s="38">
        <v>0</v>
      </c>
      <c r="J136" s="38">
        <v>0</v>
      </c>
      <c r="K136" s="38"/>
      <c r="L136" s="39">
        <f t="shared" si="23"/>
        <v>418658.81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444020.49</v>
      </c>
      <c r="H137" s="38">
        <v>0</v>
      </c>
      <c r="I137" s="38">
        <v>0</v>
      </c>
      <c r="J137" s="38">
        <v>0</v>
      </c>
      <c r="K137" s="38"/>
      <c r="L137" s="39">
        <f t="shared" si="23"/>
        <v>444020.49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1225621.34</v>
      </c>
      <c r="H138" s="38">
        <v>0</v>
      </c>
      <c r="I138" s="38">
        <v>0</v>
      </c>
      <c r="J138" s="38">
        <v>0</v>
      </c>
      <c r="K138" s="38"/>
      <c r="L138" s="39">
        <f t="shared" si="23"/>
        <v>1225621.34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586049.2</v>
      </c>
      <c r="I139" s="38">
        <v>0</v>
      </c>
      <c r="J139" s="38">
        <v>0</v>
      </c>
      <c r="K139" s="38"/>
      <c r="L139" s="39">
        <f t="shared" si="23"/>
        <v>586049.2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1071049.73</v>
      </c>
      <c r="I140" s="38">
        <v>0</v>
      </c>
      <c r="J140" s="38">
        <v>0</v>
      </c>
      <c r="K140" s="38"/>
      <c r="L140" s="39">
        <f t="shared" si="23"/>
        <v>1071049.73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496289.13</v>
      </c>
      <c r="J141" s="38">
        <v>0</v>
      </c>
      <c r="K141" s="38"/>
      <c r="L141" s="39">
        <f t="shared" si="23"/>
        <v>496289.13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1026879.02</v>
      </c>
      <c r="K142" s="38"/>
      <c r="L142" s="39">
        <f t="shared" si="23"/>
        <v>1026879.02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753487</v>
      </c>
      <c r="L143" s="42">
        <f t="shared" si="23"/>
        <v>753487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1026879.02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2018-10-08T18:27:12Z</dcterms:modified>
  <cp:category/>
  <cp:version/>
  <cp:contentType/>
  <cp:contentStatus/>
</cp:coreProperties>
</file>